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65" windowWidth="19440" windowHeight="11160" activeTab="3"/>
  </bookViews>
  <sheets>
    <sheet name="VENITURI februarie" sheetId="1" r:id="rId1"/>
    <sheet name="CHELTUIELI februarie" sheetId="2" r:id="rId2"/>
    <sheet name="VENITURI" sheetId="3" r:id="rId3"/>
    <sheet name="CHELTUIELI" sheetId="4" r:id="rId4"/>
  </sheets>
  <externalReferences>
    <externalReference r:id="rId7"/>
  </externalReferences>
  <definedNames>
    <definedName name="_xlfn.BAHTTEXT" hidden="1">#NAME?</definedName>
  </definedNames>
  <calcPr fullCalcOnLoad="1"/>
</workbook>
</file>

<file path=xl/sharedStrings.xml><?xml version="1.0" encoding="utf-8"?>
<sst xmlns="http://schemas.openxmlformats.org/spreadsheetml/2006/main" count="851" uniqueCount="383">
  <si>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</si>
  <si>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</si>
  <si>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</si>
  <si>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</si>
  <si>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</si>
  <si>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</si>
  <si>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</si>
  <si>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</si>
  <si>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</si>
  <si>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</si>
  <si>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</si>
  <si>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</si>
  <si>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</si>
  <si>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</si>
  <si>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</si>
  <si>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</si>
  <si>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</si>
  <si>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</si>
  <si>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</si>
  <si>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</si>
  <si>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</si>
  <si>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</si>
  <si>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</si>
  <si>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</si>
  <si>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</si>
  <si>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</si>
  <si>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</si>
  <si>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</si>
  <si>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</si>
  <si>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</si>
  <si>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</si>
  <si>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</si>
  <si>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</si>
  <si>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</si>
  <si>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</si>
  <si>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</si>
  <si>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</si>
  <si>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</si>
  <si>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</si>
  <si>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</si>
  <si>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</si>
  <si>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</si>
  <si>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</si>
  <si>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</si>
  <si>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</si>
  <si>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</si>
  <si>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</si>
  <si>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</si>
  <si>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</si>
  <si>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</si>
  <si>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</si>
  <si>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</si>
  <si>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</si>
  <si>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</si>
  <si>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</si>
  <si>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</si>
  <si>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</si>
  <si>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</si>
  <si>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</si>
  <si>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</si>
  <si>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</si>
  <si>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</si>
  <si>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</si>
  <si>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</si>
  <si>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</si>
  <si>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</si>
  <si>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</si>
  <si>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</si>
  <si>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</si>
  <si>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</si>
  <si>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</si>
  <si>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</si>
  <si>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</si>
  <si>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</si>
  <si>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</si>
  <si>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</si>
  <si>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</si>
  <si>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</si>
  <si>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</si>
  <si>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</si>
  <si>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</si>
  <si>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</si>
  <si>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</si>
  <si>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</si>
  <si>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</si>
  <si>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</si>
  <si>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</si>
  <si>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</si>
  <si>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</si>
  <si>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</si>
  <si>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</si>
  <si>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</si>
  <si>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</si>
  <si>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</si>
  <si>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</si>
  <si>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</si>
  <si>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</si>
  <si>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</si>
  <si>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</si>
  <si>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</si>
  <si>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</si>
  <si>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</si>
  <si>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</si>
  <si>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</si>
  <si>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</si>
  <si>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</si>
  <si>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</si>
  <si>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</si>
  <si>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</si>
  <si>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</si>
  <si>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</si>
  <si>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</si>
  <si>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</si>
  <si>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</si>
  <si>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</si>
  <si>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</si>
  <si>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</si>
  <si>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</si>
  <si>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</si>
  <si>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</si>
  <si>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</si>
  <si>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</si>
  <si>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</si>
  <si>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</si>
  <si>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</si>
  <si>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</si>
  <si>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</si>
  <si>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</si>
  <si>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</si>
  <si>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</si>
  <si>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</si>
  <si>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</si>
  <si>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</si>
  <si>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</si>
  <si>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</si>
  <si>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</si>
  <si>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</si>
  <si>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</si>
  <si>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</si>
  <si>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</si>
  <si>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</si>
  <si>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</si>
  <si>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</si>
  <si>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</si>
  <si>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</si>
  <si>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</si>
  <si>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</si>
  <si>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</si>
  <si>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</si>
  <si>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</si>
  <si>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</si>
  <si>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</si>
  <si>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</si>
  <si>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</si>
  <si>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</si>
  <si>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</si>
  <si>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</si>
  <si>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</si>
  <si>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</si>
  <si>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50.05.57</t>
  </si>
  <si>
    <t>TITLUL IX ASISTENTA SOCIALA</t>
  </si>
  <si>
    <t>50.05.70</t>
  </si>
  <si>
    <t>CHELTUIELI DE CAPITAL</t>
  </si>
  <si>
    <t>50.05.71</t>
  </si>
  <si>
    <t>TITLUL XII ACTIVE NEFINANCIARE</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</si>
  <si>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</si>
  <si>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</si>
  <si>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</si>
  <si>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</si>
  <si>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</si>
  <si>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</si>
  <si>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</si>
  <si>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</si>
  <si>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</si>
  <si>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</si>
  <si>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</si>
  <si>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</si>
  <si>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</si>
  <si>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</si>
  <si>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</si>
  <si>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</si>
  <si>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</si>
  <si>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</si>
  <si>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</si>
  <si>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</si>
  <si>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</si>
  <si>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</si>
  <si>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</si>
  <si>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</si>
  <si>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</si>
  <si>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</si>
  <si>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</si>
  <si>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</si>
  <si>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</si>
  <si>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</si>
  <si>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</si>
  <si>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</si>
  <si>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</si>
  <si>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</si>
  <si>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</si>
  <si>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</si>
  <si>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</si>
  <si>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</si>
  <si>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</si>
  <si>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</si>
  <si>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</si>
  <si>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</si>
  <si>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</si>
  <si>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</si>
  <si>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</si>
  <si>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</si>
  <si>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</si>
  <si>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</si>
  <si>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</si>
  <si>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</si>
  <si>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</si>
  <si>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</si>
  <si>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</si>
  <si>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</si>
  <si>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</si>
  <si>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</si>
  <si>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</si>
  <si>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</si>
  <si>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</si>
  <si>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</si>
  <si>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</si>
  <si>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</si>
  <si>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</si>
  <si>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</si>
  <si>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</si>
  <si>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</si>
  <si>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</si>
  <si>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</si>
  <si>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</si>
  <si>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</si>
  <si>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</si>
  <si>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</si>
  <si>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</si>
  <si>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</si>
  <si>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</si>
  <si>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</si>
  <si>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</si>
  <si>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</si>
  <si>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</si>
  <si>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</si>
  <si>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</si>
  <si>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</si>
  <si>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</si>
  <si>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</si>
  <si>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</si>
  <si>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</si>
  <si>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</si>
  <si>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</si>
  <si>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</si>
  <si>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</si>
  <si>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</si>
  <si>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</si>
  <si>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</si>
  <si>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</si>
  <si>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</si>
  <si>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</si>
  <si>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</si>
  <si>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</si>
  <si>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</si>
  <si>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</si>
  <si>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</si>
  <si>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</si>
  <si>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</si>
  <si>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</si>
  <si>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</si>
  <si>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</si>
  <si>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</si>
  <si>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</si>
  <si>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</si>
  <si>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</si>
  <si>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</si>
  <si>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</si>
  <si>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</si>
  <si>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</si>
  <si>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</si>
  <si>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</si>
  <si>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</si>
  <si>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</si>
  <si>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</si>
  <si>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</si>
  <si>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</si>
  <si>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</si>
  <si>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</si>
  <si>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</si>
  <si>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66.05.03.04</t>
  </si>
  <si>
    <t>66.05.03.05</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</si>
  <si>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</si>
  <si>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</si>
  <si>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</si>
  <si>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</si>
  <si>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</si>
  <si>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</si>
  <si>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</si>
  <si>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</si>
  <si>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</si>
  <si>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</si>
  <si>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</si>
  <si>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</si>
  <si>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</si>
  <si>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</si>
  <si>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</si>
  <si>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</si>
  <si>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</si>
  <si>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</si>
  <si>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</si>
  <si>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</si>
  <si>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</si>
  <si>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</si>
  <si>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</si>
  <si>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</si>
  <si>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</si>
  <si>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</si>
  <si>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</si>
  <si>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</si>
  <si>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</si>
  <si>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</si>
  <si>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</si>
  <si>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</si>
  <si>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</si>
  <si>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</si>
  <si>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</si>
  <si>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</si>
  <si>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</si>
  <si>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</si>
  <si>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</si>
  <si>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</si>
  <si>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</si>
  <si>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</si>
  <si>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</si>
  <si>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</si>
  <si>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</si>
  <si>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</si>
  <si>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</si>
  <si>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</si>
  <si>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</si>
  <si>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r>
      <t xml:space="preserve">    ~ activitatea curenta</t>
    </r>
    <r>
      <rPr>
        <sz val="10"/>
        <color indexed="9"/>
        <rFont val="Arial"/>
        <family val="2"/>
      </rPr>
      <t>,</t>
    </r>
  </si>
  <si>
    <t xml:space="preserve">    Subprogramul de monitorizarea a evolutiei bolii la pacientii cu afectiuni oncologice prin PET-CT</t>
  </si>
  <si>
    <t>Subprogramul de radioterapie a bolnavilor cu afectiuni oncologice</t>
  </si>
  <si>
    <t>Venituri din contributia datorata pentru contractele cost-volum/cost-volum-rezultat</t>
  </si>
  <si>
    <t xml:space="preserve">    ~  OUG 35/2015</t>
  </si>
  <si>
    <t>36.24</t>
  </si>
  <si>
    <t>36.32.01</t>
  </si>
  <si>
    <t>Sume provenite din finantarea bugetara a anilor precedenti</t>
  </si>
  <si>
    <t>Servicii medicale de hemodializa si dializa peritoneala</t>
  </si>
  <si>
    <t>Dispozitive si echipamente medicale</t>
  </si>
  <si>
    <t xml:space="preserve">    ~ OUG 35/2015</t>
  </si>
  <si>
    <t>Servicii de urgenta prespitalicesti si transport sanitar</t>
  </si>
  <si>
    <t xml:space="preserve">          Programul national de oncologie,din care:</t>
  </si>
  <si>
    <t xml:space="preserve">  - activitate curenta</t>
  </si>
  <si>
    <t xml:space="preserve">  - cost volum</t>
  </si>
  <si>
    <t xml:space="preserve">       Subprogramul de reconstructie mamara dupa afectiuni oncologice prin endoprotezare</t>
  </si>
  <si>
    <t xml:space="preserve">     Programul national de diagnostic si tratament cu ajutorul aparaturii de inalta performanta, din care:</t>
  </si>
  <si>
    <t>66.05.10.01.14</t>
  </si>
  <si>
    <t>TITLUL VI TRANSFERURI INTRE UNITATI ALE ADMINISTRATIEI PUBLICE</t>
  </si>
  <si>
    <t>Prestatii medicale acordate in baza documentelor internationale</t>
  </si>
  <si>
    <t>TRANSFERURI CURENTE</t>
  </si>
  <si>
    <t>66.05.51</t>
  </si>
  <si>
    <t>66.05.51.01</t>
  </si>
  <si>
    <t>66.05.51.01.66</t>
  </si>
  <si>
    <t xml:space="preserve">    ~  cost volum-rezultat</t>
  </si>
  <si>
    <t>42.05.72</t>
  </si>
  <si>
    <t xml:space="preserve"> Contributii de asigurari de sanatate pentru concedii acomodare adoptii</t>
  </si>
  <si>
    <t>Alte drepturi salariale in bani, din care:</t>
  </si>
  <si>
    <t xml:space="preserve">   ~ hotarari judecatoresti</t>
  </si>
  <si>
    <t>Transferuri din bugetul fondului national unic de asigurări sociale de sănătate către unitățile sanitare pentru acoperirea creșterilor salariale, din care:</t>
  </si>
  <si>
    <t xml:space="preserve">TITLUL XI ALTE CHELTUIELI </t>
  </si>
  <si>
    <t>Despagubiri civile</t>
  </si>
  <si>
    <t xml:space="preserve">   ~ personal contractual</t>
  </si>
  <si>
    <t xml:space="preserve">     ~ Subprogramul de diagnostic si de monitorizare a bolii minime reziduale a bolnavilor cu leucemii acute prin imunofenotipare, examen citogenetic si/sau FISH si examen de biologie moleculara la copii si adulti</t>
  </si>
  <si>
    <t>CONT DE EXECUTIE VENITURI IANUARIE  2017</t>
  </si>
  <si>
    <t>CONT DE EXECUTIE CHELTUIELI IANUARIE  2017</t>
  </si>
  <si>
    <t xml:space="preserve">
-  influente cresteri salariale conform Legii 250/2016 privind aprobarea Ordonanţei de urgenţă a Guvernului nr. 20/2016 pentru modificarea şi completarea Ordonanţei de urgenţă a Guvernului nr. 57/2015 privind salarizarea personalului plătit din fonduri publice în anul 2016
</t>
  </si>
  <si>
    <t xml:space="preserve">
 - influente aferente gărzilor efectuate de personalul sanitar conform OUG 43/2016
</t>
  </si>
  <si>
    <t>Ec.POP GEORGETA</t>
  </si>
  <si>
    <t>Director economic</t>
  </si>
  <si>
    <t>Ec.OLARIU DANIELA</t>
  </si>
  <si>
    <t>CASA DE ASIGURARI DE SANATATE SATU MARE</t>
  </si>
  <si>
    <t>21,05,24</t>
  </si>
</sst>
</file>

<file path=xl/styles.xml><?xml version="1.0" encoding="utf-8"?>
<styleSheet xmlns="http://schemas.openxmlformats.org/spreadsheetml/2006/main">
  <numFmts count="14">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_-* #,##0\ &quot;lei&quot;_-;\-* #,##0\ &quot;lei&quot;_-;_-* &quot;-&quot;\ &quot;lei&quot;_-;_-@_-"/>
    <numFmt numFmtId="165" formatCode="_-* #,##0\ _l_e_i_-;\-* #,##0\ _l_e_i_-;_-* &quot;-&quot;\ _l_e_i_-;_-@_-"/>
    <numFmt numFmtId="166" formatCode="_-* #,##0.00\ &quot;lei&quot;_-;\-* #,##0.00\ &quot;lei&quot;_-;_-* &quot;-&quot;??\ &quot;lei&quot;_-;_-@_-"/>
    <numFmt numFmtId="167" formatCode="_-* #,##0.00\ _l_e_i_-;\-* #,##0.00\ _l_e_i_-;_-* &quot;-&quot;??\ _l_e_i_-;_-@_-"/>
    <numFmt numFmtId="168" formatCode="#,##0.0"/>
    <numFmt numFmtId="169" formatCode="#,##0.00_ ;[Red]\-#,##0.00\ "/>
  </numFmts>
  <fonts count="4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sz val="11"/>
      <name val="Arial"/>
      <family val="2"/>
    </font>
    <font>
      <i/>
      <sz val="11"/>
      <name val="Arial"/>
      <family val="2"/>
    </font>
    <font>
      <sz val="12"/>
      <name val="Arial"/>
      <family val="2"/>
    </font>
    <font>
      <b/>
      <i/>
      <sz val="12"/>
      <name val="Arial"/>
      <family val="2"/>
    </font>
    <font>
      <i/>
      <sz val="10"/>
      <name val="Arial"/>
      <family val="2"/>
    </font>
    <font>
      <b/>
      <sz val="11"/>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
      <sz val="10"/>
      <name val="Palatino Linotype"/>
      <family val="1"/>
    </font>
    <font>
      <b/>
      <i/>
      <sz val="10"/>
      <color indexed="9"/>
      <name val="Arial"/>
      <family val="2"/>
    </font>
    <font>
      <b/>
      <i/>
      <sz val="10"/>
      <color theme="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
      <patternFill patternType="solid">
        <fgColor rgb="FFFFFF0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color indexed="63"/>
      </left>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3" fontId="0" fillId="0" borderId="0">
      <alignment/>
      <protection/>
    </xf>
    <xf numFmtId="166" fontId="0" fillId="0" borderId="0" applyFont="0" applyFill="0" applyBorder="0" applyAlignment="0" applyProtection="0"/>
    <xf numFmtId="164"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49">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29"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29" fillId="0" borderId="0" xfId="0" applyFont="1" applyFill="1" applyAlignment="1">
      <alignment/>
    </xf>
    <xf numFmtId="4" fontId="29" fillId="0" borderId="0" xfId="0" applyNumberFormat="1" applyFont="1" applyFill="1" applyAlignment="1">
      <alignment/>
    </xf>
    <xf numFmtId="0" fontId="29" fillId="0" borderId="0" xfId="0" applyFont="1" applyFill="1" applyBorder="1" applyAlignment="1">
      <alignment/>
    </xf>
    <xf numFmtId="4" fontId="29" fillId="0" borderId="0" xfId="0" applyNumberFormat="1" applyFont="1" applyFill="1" applyBorder="1" applyAlignment="1">
      <alignment/>
    </xf>
    <xf numFmtId="4" fontId="0" fillId="0" borderId="0" xfId="0" applyNumberFormat="1" applyFill="1" applyAlignment="1">
      <alignment/>
    </xf>
    <xf numFmtId="4" fontId="23" fillId="0" borderId="11" xfId="0" applyNumberFormat="1" applyFont="1" applyFill="1" applyBorder="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1" fontId="23" fillId="0" borderId="10" xfId="0" applyNumberFormat="1" applyFont="1" applyFill="1" applyBorder="1" applyAlignment="1">
      <alignment horizontal="center"/>
    </xf>
    <xf numFmtId="3" fontId="32"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68"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169"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169"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9" fontId="23" fillId="0" borderId="10" xfId="0" applyNumberFormat="1" applyFont="1" applyFill="1" applyBorder="1" applyAlignment="1">
      <alignment horizontal="lef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69" fontId="0" fillId="0" borderId="10" xfId="65" applyNumberFormat="1" applyFont="1" applyFill="1" applyBorder="1" applyAlignment="1">
      <alignment wrapText="1"/>
      <protection/>
    </xf>
    <xf numFmtId="169" fontId="0" fillId="0" borderId="10" xfId="65" applyNumberFormat="1" applyFont="1" applyFill="1" applyBorder="1" applyAlignment="1" applyProtection="1">
      <alignment horizontal="left" vertical="center" wrapText="1"/>
      <protection/>
    </xf>
    <xf numFmtId="4" fontId="34" fillId="0" borderId="10" xfId="65" applyNumberFormat="1" applyFont="1" applyFill="1" applyBorder="1" applyAlignment="1">
      <alignment horizontal="right" wrapText="1"/>
      <protection/>
    </xf>
    <xf numFmtId="169"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 fontId="23"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 fontId="34" fillId="0" borderId="10" xfId="65" applyNumberFormat="1" applyFont="1" applyFill="1" applyBorder="1" applyAlignment="1" applyProtection="1">
      <alignment horizontal="right" wrapText="1"/>
      <protection/>
    </xf>
    <xf numFmtId="4" fontId="23"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wrapText="1"/>
      <protection/>
    </xf>
    <xf numFmtId="169" fontId="0" fillId="0" borderId="10" xfId="63" applyNumberFormat="1" applyFont="1" applyFill="1" applyBorder="1" applyAlignment="1">
      <alignment vertical="top" wrapText="1"/>
      <protection/>
    </xf>
    <xf numFmtId="169" fontId="23" fillId="0" borderId="10" xfId="66" applyNumberFormat="1" applyFont="1" applyFill="1" applyBorder="1" applyAlignment="1" applyProtection="1">
      <alignment vertical="top" wrapText="1"/>
      <protection/>
    </xf>
    <xf numFmtId="4" fontId="33" fillId="0" borderId="10" xfId="65" applyNumberFormat="1" applyFont="1" applyFill="1" applyBorder="1" applyAlignment="1">
      <alignment wrapText="1"/>
      <protection/>
    </xf>
    <xf numFmtId="169" fontId="23" fillId="0" borderId="10" xfId="65" applyNumberFormat="1" applyFont="1" applyFill="1" applyBorder="1" applyAlignment="1">
      <alignment/>
      <protection/>
    </xf>
    <xf numFmtId="169"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4" fontId="33" fillId="0" borderId="10" xfId="0" applyNumberFormat="1" applyFont="1" applyFill="1" applyBorder="1" applyAlignment="1" applyProtection="1">
      <alignment wrapText="1"/>
      <protection/>
    </xf>
    <xf numFmtId="4" fontId="33" fillId="0" borderId="10" xfId="0" applyNumberFormat="1" applyFont="1" applyFill="1" applyBorder="1" applyAlignment="1" applyProtection="1">
      <alignment horizontal="left" wrapText="1"/>
      <protection/>
    </xf>
    <xf numFmtId="169" fontId="37" fillId="0" borderId="10" xfId="65" applyNumberFormat="1" applyFont="1" applyFill="1" applyBorder="1" applyAlignment="1">
      <alignment wrapText="1"/>
      <protection/>
    </xf>
    <xf numFmtId="4" fontId="33" fillId="0" borderId="10" xfId="65" applyNumberFormat="1" applyFont="1" applyFill="1" applyBorder="1" applyAlignment="1" applyProtection="1">
      <alignment wrapText="1"/>
      <protection/>
    </xf>
    <xf numFmtId="169"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4" fontId="39" fillId="0" borderId="10" xfId="0" applyNumberFormat="1" applyFont="1" applyFill="1" applyBorder="1" applyAlignment="1" applyProtection="1">
      <alignment horizontal="left" wrapText="1"/>
      <protection/>
    </xf>
    <xf numFmtId="169"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69" fontId="37" fillId="0" borderId="10" xfId="64" applyNumberFormat="1" applyFont="1" applyFill="1" applyBorder="1" applyAlignment="1">
      <alignment horizontal="left" vertical="center" wrapText="1"/>
      <protection/>
    </xf>
    <xf numFmtId="2" fontId="29" fillId="0" borderId="0" xfId="0" applyNumberFormat="1" applyFont="1" applyFill="1" applyBorder="1" applyAlignment="1">
      <alignment wrapText="1"/>
    </xf>
    <xf numFmtId="2" fontId="23" fillId="0" borderId="0" xfId="0" applyNumberFormat="1" applyFont="1" applyFill="1" applyBorder="1" applyAlignment="1">
      <alignment/>
    </xf>
    <xf numFmtId="2" fontId="0" fillId="0" borderId="0" xfId="0" applyNumberFormat="1" applyFont="1" applyFill="1" applyBorder="1" applyAlignment="1">
      <alignment/>
    </xf>
    <xf numFmtId="2" fontId="29" fillId="0" borderId="0" xfId="60" applyNumberFormat="1" applyFont="1" applyFill="1" applyBorder="1" applyAlignment="1" applyProtection="1">
      <alignment vertical="center" wrapText="1"/>
      <protection/>
    </xf>
    <xf numFmtId="2" fontId="40" fillId="0" borderId="10" xfId="64" applyNumberFormat="1" applyFont="1" applyFill="1" applyBorder="1" applyAlignment="1">
      <alignment wrapText="1"/>
      <protection/>
    </xf>
    <xf numFmtId="49" fontId="24" fillId="0" borderId="10" xfId="0" applyNumberFormat="1" applyFont="1" applyFill="1" applyBorder="1" applyAlignment="1">
      <alignment horizontal="left"/>
    </xf>
    <xf numFmtId="4" fontId="23" fillId="0" borderId="10" xfId="0" applyNumberFormat="1" applyFont="1" applyFill="1" applyBorder="1" applyAlignment="1">
      <alignment wrapText="1"/>
    </xf>
    <xf numFmtId="2" fontId="23" fillId="24" borderId="10" xfId="0" applyNumberFormat="1" applyFont="1" applyFill="1" applyBorder="1" applyAlignment="1">
      <alignment wrapText="1"/>
    </xf>
    <xf numFmtId="49" fontId="0" fillId="0" borderId="0" xfId="0" applyNumberFormat="1" applyFont="1" applyFill="1" applyBorder="1" applyAlignment="1">
      <alignment horizontal="left" vertical="top" wrapText="1"/>
    </xf>
    <xf numFmtId="49" fontId="23" fillId="0" borderId="10" xfId="0" applyNumberFormat="1" applyFont="1" applyFill="1" applyBorder="1" applyAlignment="1">
      <alignment horizontal="left" vertical="center" wrapText="1"/>
    </xf>
    <xf numFmtId="49" fontId="33" fillId="0" borderId="10" xfId="0" applyNumberFormat="1" applyFont="1" applyFill="1" applyBorder="1" applyAlignment="1">
      <alignment horizontal="left" vertical="top" wrapText="1"/>
    </xf>
    <xf numFmtId="49" fontId="36" fillId="0" borderId="10" xfId="0" applyNumberFormat="1" applyFont="1" applyFill="1" applyBorder="1" applyAlignment="1">
      <alignment horizontal="left" vertical="top" wrapText="1"/>
    </xf>
    <xf numFmtId="0" fontId="0" fillId="0" borderId="0" xfId="0" applyFont="1" applyFill="1" applyBorder="1" applyAlignment="1">
      <alignment horizontal="center" vertical="center" wrapText="1"/>
    </xf>
    <xf numFmtId="0" fontId="33" fillId="0" borderId="0" xfId="0" applyFont="1" applyFill="1" applyBorder="1" applyAlignment="1">
      <alignment/>
    </xf>
    <xf numFmtId="2" fontId="25" fillId="25" borderId="10" xfId="0" applyNumberFormat="1" applyFont="1" applyFill="1" applyBorder="1" applyAlignment="1">
      <alignment horizontal="left"/>
    </xf>
    <xf numFmtId="2" fontId="28" fillId="25" borderId="10" xfId="0" applyNumberFormat="1" applyFont="1" applyFill="1" applyBorder="1" applyAlignment="1" applyProtection="1">
      <alignment horizontal="left" wrapText="1"/>
      <protection/>
    </xf>
    <xf numFmtId="2" fontId="23" fillId="25" borderId="10" xfId="0" applyNumberFormat="1" applyFont="1" applyFill="1" applyBorder="1" applyAlignment="1">
      <alignment/>
    </xf>
    <xf numFmtId="2" fontId="0" fillId="25" borderId="10" xfId="0" applyNumberFormat="1" applyFont="1" applyFill="1" applyBorder="1" applyAlignment="1">
      <alignment/>
    </xf>
    <xf numFmtId="4" fontId="23" fillId="25" borderId="0" xfId="0" applyNumberFormat="1" applyFont="1" applyFill="1" applyBorder="1" applyAlignment="1">
      <alignment/>
    </xf>
    <xf numFmtId="4" fontId="0" fillId="25" borderId="0" xfId="0" applyNumberFormat="1" applyFill="1" applyBorder="1" applyAlignment="1">
      <alignment/>
    </xf>
    <xf numFmtId="0" fontId="0" fillId="25" borderId="0" xfId="0" applyFill="1" applyBorder="1" applyAlignment="1">
      <alignment/>
    </xf>
    <xf numFmtId="0" fontId="0" fillId="25" borderId="0" xfId="0" applyFill="1" applyAlignment="1">
      <alignment/>
    </xf>
    <xf numFmtId="49" fontId="0" fillId="25" borderId="10" xfId="0" applyNumberFormat="1" applyFont="1" applyFill="1" applyBorder="1" applyAlignment="1">
      <alignment horizontal="left" vertical="top" wrapText="1"/>
    </xf>
    <xf numFmtId="169" fontId="0" fillId="25" borderId="10" xfId="65" applyNumberFormat="1" applyFont="1" applyFill="1" applyBorder="1" applyAlignment="1">
      <alignment wrapText="1"/>
      <protection/>
    </xf>
    <xf numFmtId="4" fontId="21" fillId="25" borderId="10" xfId="0" applyNumberFormat="1" applyFont="1" applyFill="1" applyBorder="1" applyAlignment="1">
      <alignment horizontal="right"/>
    </xf>
    <xf numFmtId="4" fontId="23" fillId="25" borderId="10" xfId="0" applyNumberFormat="1" applyFont="1" applyFill="1" applyBorder="1" applyAlignment="1">
      <alignment/>
    </xf>
    <xf numFmtId="0" fontId="0" fillId="25" borderId="0" xfId="0" applyFont="1" applyFill="1" applyBorder="1" applyAlignment="1">
      <alignment/>
    </xf>
    <xf numFmtId="4" fontId="0" fillId="25" borderId="0" xfId="0" applyNumberFormat="1" applyFont="1" applyFill="1" applyBorder="1" applyAlignment="1">
      <alignment/>
    </xf>
    <xf numFmtId="3" fontId="42" fillId="0" borderId="10" xfId="0" applyNumberFormat="1" applyFont="1" applyFill="1" applyBorder="1" applyAlignment="1">
      <alignment horizontal="center"/>
    </xf>
    <xf numFmtId="169" fontId="0" fillId="0" borderId="10" xfId="65" applyNumberFormat="1" applyFont="1" applyFill="1" applyBorder="1" applyAlignment="1">
      <alignment wrapText="1"/>
      <protection/>
    </xf>
    <xf numFmtId="2" fontId="40" fillId="25" borderId="10" xfId="64" applyNumberFormat="1" applyFont="1" applyFill="1" applyBorder="1" applyAlignment="1">
      <alignment wrapText="1"/>
      <protection/>
    </xf>
    <xf numFmtId="169" fontId="23" fillId="25" borderId="10" xfId="65" applyNumberFormat="1" applyFont="1" applyFill="1" applyBorder="1" applyAlignment="1">
      <alignment wrapText="1"/>
      <protection/>
    </xf>
    <xf numFmtId="0" fontId="23" fillId="25" borderId="0" xfId="0" applyFont="1" applyFill="1" applyBorder="1" applyAlignment="1">
      <alignment/>
    </xf>
    <xf numFmtId="49" fontId="23" fillId="25" borderId="10" xfId="0" applyNumberFormat="1" applyFont="1" applyFill="1" applyBorder="1" applyAlignment="1">
      <alignment horizontal="left" vertical="top" wrapText="1"/>
    </xf>
    <xf numFmtId="169" fontId="23" fillId="25" borderId="10" xfId="65" applyNumberFormat="1" applyFont="1" applyFill="1" applyBorder="1" applyAlignment="1">
      <alignment wrapText="1"/>
      <protection/>
    </xf>
    <xf numFmtId="4" fontId="23" fillId="25" borderId="10" xfId="65" applyNumberFormat="1" applyFont="1" applyFill="1" applyBorder="1" applyAlignment="1">
      <alignment horizontal="right" wrapText="1"/>
      <protection/>
    </xf>
    <xf numFmtId="49" fontId="0" fillId="0" borderId="10" xfId="0" applyNumberFormat="1" applyFont="1" applyFill="1" applyBorder="1" applyAlignment="1">
      <alignment horizontal="left" vertical="top" wrapText="1"/>
    </xf>
    <xf numFmtId="4" fontId="33" fillId="0" borderId="10" xfId="0" applyNumberFormat="1" applyFont="1" applyFill="1" applyBorder="1" applyAlignment="1">
      <alignment horizontal="right"/>
    </xf>
    <xf numFmtId="4" fontId="0" fillId="0" borderId="10" xfId="0" applyNumberFormat="1" applyFont="1" applyFill="1" applyBorder="1" applyAlignment="1">
      <alignment/>
    </xf>
    <xf numFmtId="4" fontId="0" fillId="0" borderId="0" xfId="0" applyNumberFormat="1" applyFont="1" applyFill="1" applyBorder="1" applyAlignment="1">
      <alignment/>
    </xf>
    <xf numFmtId="0" fontId="0" fillId="0" borderId="0" xfId="0" applyFont="1" applyFill="1" applyBorder="1" applyAlignment="1">
      <alignment/>
    </xf>
    <xf numFmtId="169" fontId="0" fillId="0" borderId="10" xfId="65" applyNumberFormat="1" applyFont="1" applyFill="1" applyBorder="1" applyAlignment="1">
      <alignment vertical="center" wrapText="1"/>
      <protection/>
    </xf>
    <xf numFmtId="0" fontId="23" fillId="0" borderId="0" xfId="0" applyFont="1" applyFill="1" applyBorder="1" applyAlignment="1">
      <alignment horizontal="center" wrapText="1"/>
    </xf>
    <xf numFmtId="0" fontId="30" fillId="0" borderId="0" xfId="0" applyFont="1" applyFill="1" applyAlignment="1">
      <alignment horizontal="left" wrapText="1"/>
    </xf>
    <xf numFmtId="0" fontId="24" fillId="0" borderId="0" xfId="0" applyFont="1" applyFill="1" applyBorder="1" applyAlignment="1">
      <alignment horizontal="center"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4"/>
  </sheetPr>
  <dimension ref="A1:FP140"/>
  <sheetViews>
    <sheetView zoomScalePageLayoutView="0" workbookViewId="0" topLeftCell="A1">
      <pane xSplit="3" ySplit="7" topLeftCell="E56" activePane="bottomRight" state="frozen"/>
      <selection pane="topLeft" activeCell="D37" sqref="D37"/>
      <selection pane="topRight" activeCell="D37" sqref="D37"/>
      <selection pane="bottomLeft" activeCell="D37" sqref="D37"/>
      <selection pane="bottomRight" activeCell="F75" sqref="F75"/>
    </sheetView>
  </sheetViews>
  <sheetFormatPr defaultColWidth="9.140625" defaultRowHeight="12.75"/>
  <cols>
    <col min="1" max="1" width="10.28125" style="1" bestFit="1" customWidth="1"/>
    <col min="2" max="2" width="57.57421875" style="9" customWidth="1"/>
    <col min="3" max="3" width="14.00390625" style="36" customWidth="1"/>
    <col min="4" max="4" width="11.28125" style="36" hidden="1" customWidth="1"/>
    <col min="5" max="6" width="18.00390625" style="9" customWidth="1"/>
    <col min="7" max="7" width="10.7109375" style="3"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ht="12.75">
      <c r="B1" s="9" t="s">
        <v>381</v>
      </c>
    </row>
    <row r="2" spans="2:133" ht="18.75">
      <c r="B2" s="15" t="s">
        <v>374</v>
      </c>
      <c r="C2" s="16"/>
      <c r="D2" s="16"/>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33" ht="17.25" customHeight="1">
      <c r="B3" s="17"/>
      <c r="C3" s="16"/>
      <c r="D3" s="16"/>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row>
    <row r="4" spans="1:159" ht="12.75">
      <c r="A4" s="4"/>
      <c r="B4" s="18"/>
      <c r="C4" s="2"/>
      <c r="D4" s="2"/>
      <c r="E4" s="2"/>
      <c r="F4" s="2"/>
      <c r="FC4" s="19"/>
    </row>
    <row r="5" spans="2:159" ht="12.75" customHeight="1">
      <c r="B5" s="3"/>
      <c r="C5" s="21"/>
      <c r="D5" s="21"/>
      <c r="E5" s="2"/>
      <c r="F5" s="22" t="s">
        <v>0</v>
      </c>
      <c r="G5" s="23"/>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8"/>
      <c r="EF5" s="148"/>
      <c r="EG5" s="148"/>
      <c r="EH5" s="148"/>
      <c r="EI5" s="148"/>
      <c r="EJ5" s="145"/>
      <c r="EK5" s="145"/>
      <c r="EL5" s="145"/>
      <c r="EM5" s="145"/>
      <c r="EN5" s="145"/>
      <c r="EO5" s="145"/>
      <c r="EP5" s="145"/>
      <c r="EQ5" s="145"/>
      <c r="ER5" s="145"/>
      <c r="ES5" s="145"/>
      <c r="ET5" s="145"/>
      <c r="EU5" s="145"/>
      <c r="EV5" s="145"/>
      <c r="EW5" s="145"/>
      <c r="EX5" s="145"/>
      <c r="EY5" s="145"/>
      <c r="EZ5" s="145"/>
      <c r="FA5" s="145"/>
      <c r="FB5" s="145"/>
      <c r="FC5" s="145"/>
    </row>
    <row r="6" spans="1:172" s="26" customFormat="1" ht="76.5">
      <c r="A6" s="38" t="s">
        <v>1</v>
      </c>
      <c r="B6" s="38" t="s">
        <v>2</v>
      </c>
      <c r="C6" s="38" t="s">
        <v>3</v>
      </c>
      <c r="D6" s="39" t="s">
        <v>4</v>
      </c>
      <c r="E6" s="38" t="s">
        <v>5</v>
      </c>
      <c r="F6" s="38" t="s">
        <v>6</v>
      </c>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0"/>
      <c r="FE6" s="20"/>
      <c r="FF6" s="20"/>
      <c r="FG6" s="20"/>
      <c r="FH6" s="20"/>
      <c r="FI6" s="20"/>
      <c r="FJ6" s="20"/>
      <c r="FK6" s="20"/>
      <c r="FL6" s="20"/>
      <c r="FM6" s="20"/>
      <c r="FN6" s="20"/>
      <c r="FO6" s="20"/>
      <c r="FP6" s="20"/>
    </row>
    <row r="7" spans="1:172" s="29" customFormat="1" ht="12.75">
      <c r="A7" s="40"/>
      <c r="B7" s="41"/>
      <c r="C7" s="59">
        <v>1</v>
      </c>
      <c r="D7" s="40" t="s">
        <v>140</v>
      </c>
      <c r="E7" s="59">
        <v>2</v>
      </c>
      <c r="F7" s="40" t="s">
        <v>7</v>
      </c>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8"/>
      <c r="FE7" s="28"/>
      <c r="FF7" s="28"/>
      <c r="FG7" s="28"/>
      <c r="FH7" s="28"/>
      <c r="FI7" s="28"/>
      <c r="FJ7" s="28"/>
      <c r="FK7" s="28"/>
      <c r="FL7" s="28"/>
      <c r="FM7" s="28"/>
      <c r="FN7" s="28"/>
      <c r="FO7" s="28"/>
      <c r="FP7" s="28"/>
    </row>
    <row r="8" spans="1:161" ht="12.75">
      <c r="A8" s="42" t="s">
        <v>8</v>
      </c>
      <c r="B8" s="43" t="s">
        <v>9</v>
      </c>
      <c r="C8" s="44">
        <f>+C9+C55</f>
        <v>42007.06</v>
      </c>
      <c r="D8" s="44">
        <f>+D9+D55</f>
        <v>0</v>
      </c>
      <c r="E8" s="44">
        <f>+E9+E55</f>
        <v>26864.559</v>
      </c>
      <c r="F8" s="44">
        <f>+F9+F55</f>
        <v>12535.979000000001</v>
      </c>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2"/>
      <c r="FE8" s="2"/>
    </row>
    <row r="9" spans="1:161" ht="12.75">
      <c r="A9" s="42" t="s">
        <v>10</v>
      </c>
      <c r="B9" s="43" t="s">
        <v>11</v>
      </c>
      <c r="C9" s="44">
        <f>+C14+C42+C10</f>
        <v>40176</v>
      </c>
      <c r="D9" s="44">
        <f>+D14+D42+D10</f>
        <v>0</v>
      </c>
      <c r="E9" s="44">
        <f>+E14+E42+E10</f>
        <v>26220.269</v>
      </c>
      <c r="F9" s="44">
        <f>+F14+F42+F10</f>
        <v>12212.099000000002</v>
      </c>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2"/>
      <c r="FE9" s="2"/>
    </row>
    <row r="10" spans="1:161" ht="12.75">
      <c r="A10" s="42" t="s">
        <v>12</v>
      </c>
      <c r="B10" s="43" t="s">
        <v>13</v>
      </c>
      <c r="C10" s="44">
        <f>+C11+C12+C13</f>
        <v>0</v>
      </c>
      <c r="D10" s="44">
        <f>+D11+D12+D13</f>
        <v>0</v>
      </c>
      <c r="E10" s="44">
        <f>+E11+E12+E13</f>
        <v>0</v>
      </c>
      <c r="F10" s="44">
        <f>+F11+F12+F13</f>
        <v>0</v>
      </c>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38.25">
      <c r="A11" s="42" t="s">
        <v>14</v>
      </c>
      <c r="B11" s="43" t="s">
        <v>15</v>
      </c>
      <c r="C11" s="44"/>
      <c r="D11" s="45"/>
      <c r="E11" s="44"/>
      <c r="F11" s="44"/>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38.25">
      <c r="A12" s="42" t="s">
        <v>16</v>
      </c>
      <c r="B12" s="43" t="s">
        <v>17</v>
      </c>
      <c r="C12" s="44"/>
      <c r="D12" s="45"/>
      <c r="E12" s="44"/>
      <c r="F12" s="44"/>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25.5">
      <c r="A13" s="42"/>
      <c r="B13" s="109" t="s">
        <v>343</v>
      </c>
      <c r="C13" s="44"/>
      <c r="D13" s="45"/>
      <c r="E13" s="44"/>
      <c r="F13" s="44"/>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12.75">
      <c r="A14" s="42" t="s">
        <v>18</v>
      </c>
      <c r="B14" s="43" t="s">
        <v>19</v>
      </c>
      <c r="C14" s="44">
        <f>+C15+C23</f>
        <v>40074</v>
      </c>
      <c r="D14" s="44">
        <f>+D15+D23</f>
        <v>0</v>
      </c>
      <c r="E14" s="44">
        <f>+E15+E23</f>
        <v>26164.979</v>
      </c>
      <c r="F14" s="44">
        <f>+F15+F23</f>
        <v>12201.419000000002</v>
      </c>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12.75">
      <c r="A15" s="42" t="s">
        <v>20</v>
      </c>
      <c r="B15" s="43" t="s">
        <v>21</v>
      </c>
      <c r="C15" s="44">
        <f>+C16</f>
        <v>19170</v>
      </c>
      <c r="D15" s="44">
        <f>+D16</f>
        <v>0</v>
      </c>
      <c r="E15" s="44">
        <f>+E16</f>
        <v>12159.939999999999</v>
      </c>
      <c r="F15" s="44">
        <f>+F16</f>
        <v>5544.45</v>
      </c>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25.5">
      <c r="A16" s="42" t="s">
        <v>22</v>
      </c>
      <c r="B16" s="43" t="s">
        <v>23</v>
      </c>
      <c r="C16" s="44">
        <f>C17+C18+C20+C21+C22+C19</f>
        <v>19170</v>
      </c>
      <c r="D16" s="44">
        <f>D17+D18+D20+D21+D22+D19</f>
        <v>0</v>
      </c>
      <c r="E16" s="44">
        <f>E17+E18+E20+E21+E22+E19</f>
        <v>12159.939999999999</v>
      </c>
      <c r="F16" s="44">
        <f>F17+F18+F20+F21+F22+F19</f>
        <v>5544.45</v>
      </c>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25.5">
      <c r="A17" s="46" t="s">
        <v>24</v>
      </c>
      <c r="B17" s="47" t="s">
        <v>25</v>
      </c>
      <c r="C17" s="44">
        <v>19170</v>
      </c>
      <c r="D17" s="45"/>
      <c r="E17" s="45">
        <f>F17+VENITURI!E17</f>
        <v>10666.38</v>
      </c>
      <c r="F17" s="45">
        <v>5150.48</v>
      </c>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25.5">
      <c r="A18" s="46" t="s">
        <v>26</v>
      </c>
      <c r="B18" s="47" t="s">
        <v>27</v>
      </c>
      <c r="C18" s="44"/>
      <c r="D18" s="45"/>
      <c r="E18" s="45">
        <f>F18+VENITURI!E18</f>
        <v>36.629999999999995</v>
      </c>
      <c r="F18" s="45">
        <v>20.02</v>
      </c>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12.75">
      <c r="A19" s="46" t="s">
        <v>28</v>
      </c>
      <c r="B19" s="47" t="s">
        <v>29</v>
      </c>
      <c r="C19" s="44"/>
      <c r="D19" s="45"/>
      <c r="E19" s="45"/>
      <c r="F19" s="45"/>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25.5">
      <c r="A20" s="46" t="s">
        <v>30</v>
      </c>
      <c r="B20" s="47" t="s">
        <v>31</v>
      </c>
      <c r="C20" s="44"/>
      <c r="D20" s="45"/>
      <c r="E20" s="45">
        <f>F20+VENITURI!E20</f>
        <v>1456.93</v>
      </c>
      <c r="F20" s="45">
        <v>373.95</v>
      </c>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25.5">
      <c r="A21" s="46" t="s">
        <v>32</v>
      </c>
      <c r="B21" s="47" t="s">
        <v>33</v>
      </c>
      <c r="C21" s="44"/>
      <c r="D21" s="45"/>
      <c r="E21" s="45">
        <f>F21+VENITURI!E21</f>
        <v>0</v>
      </c>
      <c r="F21" s="45"/>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43.5" customHeight="1">
      <c r="A22" s="46" t="s">
        <v>34</v>
      </c>
      <c r="B22" s="48" t="s">
        <v>35</v>
      </c>
      <c r="C22" s="44"/>
      <c r="D22" s="45"/>
      <c r="E22" s="45"/>
      <c r="F22" s="45"/>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12.75">
      <c r="A23" s="42" t="s">
        <v>36</v>
      </c>
      <c r="B23" s="43" t="s">
        <v>37</v>
      </c>
      <c r="C23" s="44">
        <f>C24+C30+C41+C31+C32+C33+C34+C35+C36+C37+C38+C39+C40</f>
        <v>20904</v>
      </c>
      <c r="D23" s="44">
        <f>D24+D30+D41+D31+D32+D33+D34+D35+D36+D37+D38+D39+D40</f>
        <v>0</v>
      </c>
      <c r="E23" s="44">
        <f>E24+E30+E41+E31+E32+E33+E34+E35+E36+E37+E38+E39+E40</f>
        <v>14005.039000000002</v>
      </c>
      <c r="F23" s="44">
        <f>F24+F30+F41+F31+F32+F33+F34+F35+F36+F37+F38+F39+F40</f>
        <v>6656.969000000001</v>
      </c>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25.5">
      <c r="A24" s="42" t="s">
        <v>38</v>
      </c>
      <c r="B24" s="43" t="s">
        <v>39</v>
      </c>
      <c r="C24" s="44">
        <f>C25+C26+C27+C28+C29</f>
        <v>20388</v>
      </c>
      <c r="D24" s="44">
        <f>D25+D26+D27+D28+D29</f>
        <v>0</v>
      </c>
      <c r="E24" s="44">
        <f>E25+E26+E27+E28+E29</f>
        <v>13579.78</v>
      </c>
      <c r="F24" s="44">
        <f>F25+F26+F27+F28+F29</f>
        <v>6492.370000000001</v>
      </c>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25.5">
      <c r="A25" s="46" t="s">
        <v>40</v>
      </c>
      <c r="B25" s="47" t="s">
        <v>41</v>
      </c>
      <c r="C25" s="44">
        <v>20388</v>
      </c>
      <c r="D25" s="45"/>
      <c r="E25" s="45">
        <f>F25+VENITURI!E25</f>
        <v>11314.92</v>
      </c>
      <c r="F25" s="45">
        <v>5425.35</v>
      </c>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45">
      <c r="A26" s="46" t="s">
        <v>42</v>
      </c>
      <c r="B26" s="49" t="s">
        <v>43</v>
      </c>
      <c r="C26" s="44"/>
      <c r="D26" s="45"/>
      <c r="E26" s="45">
        <f>F26+VENITURI!E26</f>
        <v>1004.28</v>
      </c>
      <c r="F26" s="45">
        <v>425.39</v>
      </c>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27.75" customHeight="1">
      <c r="A27" s="46" t="s">
        <v>44</v>
      </c>
      <c r="B27" s="47" t="s">
        <v>45</v>
      </c>
      <c r="C27" s="44"/>
      <c r="D27" s="45"/>
      <c r="E27" s="45">
        <f>F27+VENITURI!E27</f>
        <v>1.4700000000000002</v>
      </c>
      <c r="F27" s="45">
        <v>0.93</v>
      </c>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12.75">
      <c r="A28" s="46" t="s">
        <v>46</v>
      </c>
      <c r="B28" s="47" t="s">
        <v>47</v>
      </c>
      <c r="C28" s="44"/>
      <c r="D28" s="45"/>
      <c r="E28" s="45">
        <f>F28+VENITURI!E28</f>
        <v>1259.1100000000001</v>
      </c>
      <c r="F28" s="45">
        <v>640.7</v>
      </c>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12.75">
      <c r="A29" s="46" t="s">
        <v>48</v>
      </c>
      <c r="B29" s="47" t="s">
        <v>49</v>
      </c>
      <c r="C29" s="44"/>
      <c r="D29" s="45"/>
      <c r="E29" s="45"/>
      <c r="F29" s="45"/>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12.75">
      <c r="A30" s="46" t="s">
        <v>50</v>
      </c>
      <c r="B30" s="47" t="s">
        <v>51</v>
      </c>
      <c r="C30" s="44"/>
      <c r="D30" s="45"/>
      <c r="E30" s="45"/>
      <c r="F30" s="45"/>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24">
      <c r="A31" s="46" t="s">
        <v>52</v>
      </c>
      <c r="B31" s="50" t="s">
        <v>53</v>
      </c>
      <c r="C31" s="44"/>
      <c r="D31" s="45"/>
      <c r="E31" s="45"/>
      <c r="F31" s="45"/>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38.25">
      <c r="A32" s="46" t="s">
        <v>54</v>
      </c>
      <c r="B32" s="47" t="s">
        <v>55</v>
      </c>
      <c r="C32" s="44">
        <v>45</v>
      </c>
      <c r="D32" s="45"/>
      <c r="E32" s="45">
        <f>F32+VENITURI!E32</f>
        <v>24.990000000000002</v>
      </c>
      <c r="F32" s="45">
        <v>3.17</v>
      </c>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51">
      <c r="A33" s="46" t="s">
        <v>56</v>
      </c>
      <c r="B33" s="47" t="s">
        <v>57</v>
      </c>
      <c r="C33" s="44">
        <v>90</v>
      </c>
      <c r="D33" s="45"/>
      <c r="E33" s="45">
        <f>F33+VENITURI!E33</f>
        <v>28.18</v>
      </c>
      <c r="F33" s="45">
        <v>17.18</v>
      </c>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38.25">
      <c r="A34" s="46" t="s">
        <v>58</v>
      </c>
      <c r="B34" s="47" t="s">
        <v>59</v>
      </c>
      <c r="C34" s="44"/>
      <c r="D34" s="45"/>
      <c r="E34" s="45"/>
      <c r="F34" s="45"/>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6" t="s">
        <v>60</v>
      </c>
      <c r="B35" s="47" t="s">
        <v>61</v>
      </c>
      <c r="C35" s="44"/>
      <c r="D35" s="45"/>
      <c r="E35" s="45">
        <f>F35+VENITURI!E35</f>
        <v>0.42000000000000004</v>
      </c>
      <c r="F35" s="45">
        <v>0.25</v>
      </c>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38.25">
      <c r="A36" s="46" t="s">
        <v>62</v>
      </c>
      <c r="B36" s="47" t="s">
        <v>63</v>
      </c>
      <c r="C36" s="44"/>
      <c r="D36" s="45"/>
      <c r="E36" s="45"/>
      <c r="F36" s="45"/>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38.25">
      <c r="A37" s="46" t="s">
        <v>64</v>
      </c>
      <c r="B37" s="47" t="s">
        <v>65</v>
      </c>
      <c r="C37" s="44"/>
      <c r="D37" s="45"/>
      <c r="E37" s="45"/>
      <c r="F37" s="45"/>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25.5">
      <c r="A38" s="46" t="s">
        <v>66</v>
      </c>
      <c r="B38" s="47" t="s">
        <v>67</v>
      </c>
      <c r="C38" s="44">
        <v>153</v>
      </c>
      <c r="D38" s="45"/>
      <c r="E38" s="45">
        <f>F38+VENITURI!E38</f>
        <v>222.70000000000002</v>
      </c>
      <c r="F38" s="45">
        <v>44.34</v>
      </c>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30" customHeight="1">
      <c r="A39" s="46" t="s">
        <v>68</v>
      </c>
      <c r="B39" s="47" t="s">
        <v>69</v>
      </c>
      <c r="C39" s="44">
        <v>228</v>
      </c>
      <c r="D39" s="45"/>
      <c r="E39" s="45">
        <f>F39+VENITURI!E39</f>
        <v>66.52000000000001</v>
      </c>
      <c r="F39" s="45">
        <v>35.17</v>
      </c>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30" customHeight="1">
      <c r="A40" s="46" t="s">
        <v>382</v>
      </c>
      <c r="B40" s="47" t="s">
        <v>70</v>
      </c>
      <c r="C40" s="44"/>
      <c r="D40" s="45"/>
      <c r="E40" s="45">
        <f>F40+VENITURI!E40</f>
        <v>82.44900000000001</v>
      </c>
      <c r="F40" s="45">
        <v>64.489</v>
      </c>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12.75">
      <c r="A41" s="46" t="s">
        <v>71</v>
      </c>
      <c r="B41" s="47" t="s">
        <v>72</v>
      </c>
      <c r="C41" s="44"/>
      <c r="D41" s="45"/>
      <c r="E41" s="45"/>
      <c r="F41" s="45"/>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12.75">
      <c r="A42" s="42" t="s">
        <v>73</v>
      </c>
      <c r="B42" s="43" t="s">
        <v>74</v>
      </c>
      <c r="C42" s="44">
        <f>+C43+C48</f>
        <v>102</v>
      </c>
      <c r="D42" s="44">
        <f>+D43+D48</f>
        <v>0</v>
      </c>
      <c r="E42" s="44">
        <f>+E43+E48</f>
        <v>55.29</v>
      </c>
      <c r="F42" s="44">
        <f>+F43+F48</f>
        <v>10.680000000000001</v>
      </c>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2" t="s">
        <v>75</v>
      </c>
      <c r="B43" s="43" t="s">
        <v>76</v>
      </c>
      <c r="C43" s="44">
        <f>+C44+C46</f>
        <v>0</v>
      </c>
      <c r="D43" s="44">
        <f>+D44+D46</f>
        <v>0</v>
      </c>
      <c r="E43" s="44">
        <f>+E44+E46</f>
        <v>0</v>
      </c>
      <c r="F43" s="44">
        <f>+F44+F46</f>
        <v>0</v>
      </c>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2" t="s">
        <v>77</v>
      </c>
      <c r="B44" s="43" t="s">
        <v>78</v>
      </c>
      <c r="C44" s="44">
        <f>+C45</f>
        <v>0</v>
      </c>
      <c r="D44" s="44">
        <f>+D45</f>
        <v>0</v>
      </c>
      <c r="E44" s="44">
        <f>+E45</f>
        <v>0</v>
      </c>
      <c r="F44" s="44">
        <f>+F45</f>
        <v>0</v>
      </c>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6" t="s">
        <v>79</v>
      </c>
      <c r="B45" s="47" t="s">
        <v>80</v>
      </c>
      <c r="C45" s="44"/>
      <c r="D45" s="45"/>
      <c r="E45" s="45"/>
      <c r="F45" s="45"/>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61" ht="12.75">
      <c r="A46" s="42" t="s">
        <v>81</v>
      </c>
      <c r="B46" s="43" t="s">
        <v>82</v>
      </c>
      <c r="C46" s="44">
        <f>+C47</f>
        <v>0</v>
      </c>
      <c r="D46" s="44">
        <f>+D47</f>
        <v>0</v>
      </c>
      <c r="E46" s="44">
        <f>+E47</f>
        <v>0</v>
      </c>
      <c r="F46" s="44">
        <f>+F47</f>
        <v>0</v>
      </c>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2"/>
      <c r="FE46" s="2"/>
    </row>
    <row r="47" spans="1:161" ht="12.75">
      <c r="A47" s="46" t="s">
        <v>83</v>
      </c>
      <c r="B47" s="47" t="s">
        <v>84</v>
      </c>
      <c r="C47" s="44"/>
      <c r="D47" s="45"/>
      <c r="E47" s="45"/>
      <c r="F47" s="45"/>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2"/>
      <c r="FE47" s="2"/>
    </row>
    <row r="48" spans="1:172" s="12" customFormat="1" ht="12.75">
      <c r="A48" s="51" t="s">
        <v>85</v>
      </c>
      <c r="B48" s="43" t="s">
        <v>86</v>
      </c>
      <c r="C48" s="44">
        <f>+C49+C53</f>
        <v>102</v>
      </c>
      <c r="D48" s="44">
        <f>+D49+D53</f>
        <v>0</v>
      </c>
      <c r="E48" s="44">
        <f>+E49+E53</f>
        <v>55.29</v>
      </c>
      <c r="F48" s="44">
        <f>+F49+F53</f>
        <v>10.680000000000001</v>
      </c>
      <c r="G48" s="37"/>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11"/>
      <c r="FG48" s="11"/>
      <c r="FH48" s="11"/>
      <c r="FI48" s="11"/>
      <c r="FJ48" s="11"/>
      <c r="FK48" s="11"/>
      <c r="FL48" s="11"/>
      <c r="FM48" s="11"/>
      <c r="FN48" s="11"/>
      <c r="FO48" s="11"/>
      <c r="FP48" s="11"/>
    </row>
    <row r="49" spans="1:161" ht="12.75">
      <c r="A49" s="42" t="s">
        <v>87</v>
      </c>
      <c r="B49" s="43" t="s">
        <v>88</v>
      </c>
      <c r="C49" s="44">
        <f>C52+C50+C51</f>
        <v>102</v>
      </c>
      <c r="D49" s="44">
        <f>D52+D50+D51</f>
        <v>0</v>
      </c>
      <c r="E49" s="44">
        <f>E52+E50+E51</f>
        <v>55.29</v>
      </c>
      <c r="F49" s="44">
        <f>F52+F50+F51</f>
        <v>10.680000000000001</v>
      </c>
      <c r="G49" s="37"/>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2"/>
      <c r="FE49" s="2"/>
    </row>
    <row r="50" spans="1:161" ht="12.75">
      <c r="A50" s="108" t="s">
        <v>345</v>
      </c>
      <c r="B50" s="43" t="s">
        <v>89</v>
      </c>
      <c r="C50" s="44"/>
      <c r="D50" s="44"/>
      <c r="E50" s="44"/>
      <c r="F50" s="44"/>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4.25" customHeight="1">
      <c r="A51" s="108" t="s">
        <v>346</v>
      </c>
      <c r="B51" s="110" t="s">
        <v>347</v>
      </c>
      <c r="C51" s="44">
        <v>63</v>
      </c>
      <c r="D51" s="44"/>
      <c r="E51" s="45">
        <f>F51+VENITURI!E51</f>
        <v>0</v>
      </c>
      <c r="F51" s="44">
        <v>-13.12</v>
      </c>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46" t="s">
        <v>90</v>
      </c>
      <c r="B52" s="52" t="s">
        <v>91</v>
      </c>
      <c r="C52" s="44">
        <v>39</v>
      </c>
      <c r="D52" s="45"/>
      <c r="E52" s="45">
        <f>F52+VENITURI!E52</f>
        <v>55.29</v>
      </c>
      <c r="F52" s="45">
        <v>23.8</v>
      </c>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12.75">
      <c r="A53" s="42" t="s">
        <v>92</v>
      </c>
      <c r="B53" s="43" t="s">
        <v>93</v>
      </c>
      <c r="C53" s="44">
        <f>C54</f>
        <v>0</v>
      </c>
      <c r="D53" s="44">
        <f>D54</f>
        <v>0</v>
      </c>
      <c r="E53" s="44">
        <f>E54</f>
        <v>0</v>
      </c>
      <c r="F53" s="44">
        <f>F54</f>
        <v>0</v>
      </c>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46" t="s">
        <v>94</v>
      </c>
      <c r="B54" s="52" t="s">
        <v>95</v>
      </c>
      <c r="C54" s="44"/>
      <c r="D54" s="45"/>
      <c r="E54" s="45"/>
      <c r="F54" s="45"/>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12.75">
      <c r="A55" s="42" t="s">
        <v>96</v>
      </c>
      <c r="B55" s="43" t="s">
        <v>97</v>
      </c>
      <c r="C55" s="44">
        <f>+C56</f>
        <v>1831.06</v>
      </c>
      <c r="D55" s="44">
        <f>+D56</f>
        <v>0</v>
      </c>
      <c r="E55" s="44">
        <f>+E56</f>
        <v>644.2900000000001</v>
      </c>
      <c r="F55" s="44">
        <f>+F56</f>
        <v>323.88</v>
      </c>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25.5">
      <c r="A56" s="42" t="s">
        <v>98</v>
      </c>
      <c r="B56" s="43" t="s">
        <v>99</v>
      </c>
      <c r="C56" s="44">
        <f>+C57+C69</f>
        <v>1831.06</v>
      </c>
      <c r="D56" s="44">
        <f>+D57+D69</f>
        <v>0</v>
      </c>
      <c r="E56" s="44">
        <f>+E57+E69</f>
        <v>644.2900000000001</v>
      </c>
      <c r="F56" s="44">
        <f>+F57+F69</f>
        <v>323.88</v>
      </c>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12.75">
      <c r="A57" s="42" t="s">
        <v>100</v>
      </c>
      <c r="B57" s="43" t="s">
        <v>101</v>
      </c>
      <c r="C57" s="44">
        <f>C58+C59+C60+C61+C63+C64+C65+C66+C62+C67+C68</f>
        <v>1543.06</v>
      </c>
      <c r="D57" s="44">
        <f>D58+D59+D60+D61+D63+D64+D65+D66+D62+D67+D68</f>
        <v>0</v>
      </c>
      <c r="E57" s="44">
        <f>E58+E59+E60+E61+E63+E64+E65+E66+E62+E67+E68</f>
        <v>483.71000000000004</v>
      </c>
      <c r="F57" s="44">
        <f>F58+F59+F60+F61+F63+F64+F65+F66+F62+F67+F68</f>
        <v>243.84</v>
      </c>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46" t="s">
        <v>102</v>
      </c>
      <c r="B58" s="52" t="s">
        <v>103</v>
      </c>
      <c r="C58" s="44"/>
      <c r="D58" s="45"/>
      <c r="E58" s="45"/>
      <c r="F58" s="45"/>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25.5">
      <c r="A59" s="46" t="s">
        <v>104</v>
      </c>
      <c r="B59" s="52" t="s">
        <v>105</v>
      </c>
      <c r="C59" s="44">
        <v>198</v>
      </c>
      <c r="D59" s="45"/>
      <c r="E59" s="45">
        <f>F59+VENITURI!E59</f>
        <v>137.24</v>
      </c>
      <c r="F59" s="45">
        <v>68.65</v>
      </c>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53" t="s">
        <v>106</v>
      </c>
      <c r="B60" s="52" t="s">
        <v>107</v>
      </c>
      <c r="C60" s="44"/>
      <c r="D60" s="45"/>
      <c r="E60" s="45"/>
      <c r="F60" s="45"/>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25.5">
      <c r="A61" s="46" t="s">
        <v>108</v>
      </c>
      <c r="B61" s="54" t="s">
        <v>109</v>
      </c>
      <c r="C61" s="44">
        <v>414</v>
      </c>
      <c r="D61" s="45"/>
      <c r="E61" s="45">
        <f>F61+VENITURI!E61</f>
        <v>346.47</v>
      </c>
      <c r="F61" s="45">
        <v>175.19</v>
      </c>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12.75">
      <c r="A62" s="46" t="s">
        <v>110</v>
      </c>
      <c r="B62" s="54" t="s">
        <v>111</v>
      </c>
      <c r="C62" s="44"/>
      <c r="D62" s="45"/>
      <c r="E62" s="45"/>
      <c r="F62" s="45"/>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25.5">
      <c r="A63" s="46" t="s">
        <v>112</v>
      </c>
      <c r="B63" s="54" t="s">
        <v>113</v>
      </c>
      <c r="C63" s="44"/>
      <c r="D63" s="45"/>
      <c r="E63" s="45"/>
      <c r="F63" s="45"/>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25.5">
      <c r="A64" s="46" t="s">
        <v>114</v>
      </c>
      <c r="B64" s="54" t="s">
        <v>115</v>
      </c>
      <c r="C64" s="44"/>
      <c r="D64" s="45"/>
      <c r="E64" s="45"/>
      <c r="F64" s="45"/>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25.5">
      <c r="A65" s="46" t="s">
        <v>116</v>
      </c>
      <c r="B65" s="54" t="s">
        <v>117</v>
      </c>
      <c r="C65" s="44"/>
      <c r="D65" s="45"/>
      <c r="E65" s="45"/>
      <c r="F65" s="45"/>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51">
      <c r="A66" s="46" t="s">
        <v>118</v>
      </c>
      <c r="B66" s="54" t="s">
        <v>119</v>
      </c>
      <c r="C66" s="44"/>
      <c r="D66" s="45"/>
      <c r="E66" s="45"/>
      <c r="F66" s="45"/>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25.5">
      <c r="A67" s="46" t="s">
        <v>120</v>
      </c>
      <c r="B67" s="54" t="s">
        <v>121</v>
      </c>
      <c r="C67" s="44">
        <v>931.06</v>
      </c>
      <c r="D67" s="45"/>
      <c r="E67" s="45"/>
      <c r="F67" s="45"/>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72" s="124" customFormat="1" ht="25.5">
      <c r="A68" s="117" t="s">
        <v>365</v>
      </c>
      <c r="B68" s="118" t="s">
        <v>366</v>
      </c>
      <c r="C68" s="119"/>
      <c r="D68" s="120"/>
      <c r="E68" s="120"/>
      <c r="F68" s="120"/>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c r="AX68" s="121"/>
      <c r="AY68" s="121"/>
      <c r="AZ68" s="121"/>
      <c r="BA68" s="121"/>
      <c r="BB68" s="121"/>
      <c r="BC68" s="121"/>
      <c r="BD68" s="121"/>
      <c r="BE68" s="121"/>
      <c r="BF68" s="121"/>
      <c r="BG68" s="121"/>
      <c r="BH68" s="121"/>
      <c r="BI68" s="121"/>
      <c r="BJ68" s="121"/>
      <c r="BK68" s="121"/>
      <c r="BL68" s="121"/>
      <c r="BM68" s="121"/>
      <c r="BN68" s="121"/>
      <c r="BO68" s="121"/>
      <c r="BP68" s="121"/>
      <c r="BQ68" s="121"/>
      <c r="BR68" s="121"/>
      <c r="BS68" s="121"/>
      <c r="BT68" s="121"/>
      <c r="BU68" s="121"/>
      <c r="BV68" s="121"/>
      <c r="BW68" s="121"/>
      <c r="BX68" s="121"/>
      <c r="BY68" s="121"/>
      <c r="BZ68" s="121"/>
      <c r="CA68" s="121"/>
      <c r="CB68" s="121"/>
      <c r="CC68" s="121"/>
      <c r="CD68" s="121"/>
      <c r="CE68" s="121"/>
      <c r="CF68" s="121"/>
      <c r="CG68" s="121"/>
      <c r="CH68" s="121"/>
      <c r="CI68" s="121"/>
      <c r="CJ68" s="121"/>
      <c r="CK68" s="121"/>
      <c r="CL68" s="121"/>
      <c r="CM68" s="121"/>
      <c r="CN68" s="121"/>
      <c r="CO68" s="121"/>
      <c r="CP68" s="121"/>
      <c r="CQ68" s="121"/>
      <c r="CR68" s="121"/>
      <c r="CS68" s="121"/>
      <c r="CT68" s="121"/>
      <c r="CU68" s="121"/>
      <c r="CV68" s="121"/>
      <c r="CW68" s="121"/>
      <c r="CX68" s="121"/>
      <c r="CY68" s="121"/>
      <c r="CZ68" s="121"/>
      <c r="DA68" s="121"/>
      <c r="DB68" s="121"/>
      <c r="DC68" s="121"/>
      <c r="DD68" s="121"/>
      <c r="DE68" s="121"/>
      <c r="DF68" s="121"/>
      <c r="DG68" s="121"/>
      <c r="DH68" s="121"/>
      <c r="DI68" s="121"/>
      <c r="DJ68" s="121"/>
      <c r="DK68" s="121"/>
      <c r="DL68" s="121"/>
      <c r="DM68" s="121"/>
      <c r="DN68" s="121"/>
      <c r="DO68" s="121"/>
      <c r="DP68" s="121"/>
      <c r="DQ68" s="121"/>
      <c r="DR68" s="121"/>
      <c r="DS68" s="121"/>
      <c r="DT68" s="121"/>
      <c r="DU68" s="121"/>
      <c r="DV68" s="121"/>
      <c r="DW68" s="121"/>
      <c r="DX68" s="121"/>
      <c r="DY68" s="121"/>
      <c r="DZ68" s="121"/>
      <c r="EA68" s="121"/>
      <c r="EB68" s="121"/>
      <c r="EC68" s="121"/>
      <c r="ED68" s="121"/>
      <c r="EE68" s="121"/>
      <c r="EF68" s="121"/>
      <c r="EG68" s="121"/>
      <c r="EH68" s="121"/>
      <c r="EI68" s="121"/>
      <c r="EJ68" s="121"/>
      <c r="EK68" s="121"/>
      <c r="EL68" s="121"/>
      <c r="EM68" s="121"/>
      <c r="EN68" s="121"/>
      <c r="EO68" s="121"/>
      <c r="EP68" s="121"/>
      <c r="EQ68" s="121"/>
      <c r="ER68" s="121"/>
      <c r="ES68" s="121"/>
      <c r="ET68" s="121"/>
      <c r="EU68" s="121"/>
      <c r="EV68" s="121"/>
      <c r="EW68" s="121"/>
      <c r="EX68" s="121"/>
      <c r="EY68" s="121"/>
      <c r="EZ68" s="121"/>
      <c r="FA68" s="121"/>
      <c r="FB68" s="121"/>
      <c r="FC68" s="121"/>
      <c r="FD68" s="122"/>
      <c r="FE68" s="122"/>
      <c r="FF68" s="123"/>
      <c r="FG68" s="123"/>
      <c r="FH68" s="123"/>
      <c r="FI68" s="123"/>
      <c r="FJ68" s="123"/>
      <c r="FK68" s="123"/>
      <c r="FL68" s="123"/>
      <c r="FM68" s="123"/>
      <c r="FN68" s="123"/>
      <c r="FO68" s="123"/>
      <c r="FP68" s="123"/>
    </row>
    <row r="69" spans="1:161" ht="12.75">
      <c r="A69" s="42" t="s">
        <v>122</v>
      </c>
      <c r="B69" s="43" t="s">
        <v>123</v>
      </c>
      <c r="C69" s="44">
        <f>+C70+C71+C72+C73+C74+C75+C76+C77</f>
        <v>288</v>
      </c>
      <c r="D69" s="44">
        <f>+D70+D71+D72+D73+D74+D75+D76+D77</f>
        <v>0</v>
      </c>
      <c r="E69" s="44">
        <f>+E70+E71+E72+E73+E74+E75+E76+E77</f>
        <v>160.58</v>
      </c>
      <c r="F69" s="44">
        <f>+F70+F71+F72+F73+F74+F75+F76+F77</f>
        <v>80.03999999999999</v>
      </c>
      <c r="G69" s="37"/>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25.5">
      <c r="A70" s="46" t="s">
        <v>124</v>
      </c>
      <c r="B70" s="47" t="s">
        <v>125</v>
      </c>
      <c r="C70" s="44"/>
      <c r="D70" s="45"/>
      <c r="E70" s="45"/>
      <c r="F70" s="45"/>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161" ht="25.5">
      <c r="A71" s="46" t="s">
        <v>126</v>
      </c>
      <c r="B71" s="55" t="s">
        <v>109</v>
      </c>
      <c r="C71" s="44"/>
      <c r="D71" s="45"/>
      <c r="E71" s="45"/>
      <c r="F71" s="45"/>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2"/>
      <c r="FE71" s="2"/>
    </row>
    <row r="72" spans="1:161" ht="38.25">
      <c r="A72" s="46" t="s">
        <v>127</v>
      </c>
      <c r="B72" s="47" t="s">
        <v>128</v>
      </c>
      <c r="C72" s="44"/>
      <c r="D72" s="45"/>
      <c r="E72" s="45">
        <f>F72+VENITURI!E72</f>
        <v>0.08</v>
      </c>
      <c r="F72" s="45">
        <v>0.07</v>
      </c>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2"/>
      <c r="FE72" s="2"/>
    </row>
    <row r="73" spans="1:161" ht="38.25">
      <c r="A73" s="46" t="s">
        <v>129</v>
      </c>
      <c r="B73" s="47" t="s">
        <v>130</v>
      </c>
      <c r="C73" s="44"/>
      <c r="D73" s="45"/>
      <c r="E73" s="45">
        <f>F73+VENITURI!E73</f>
        <v>0.09</v>
      </c>
      <c r="F73" s="45">
        <v>0.03</v>
      </c>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2"/>
      <c r="FE73" s="2"/>
    </row>
    <row r="74" spans="1:161" ht="25.5">
      <c r="A74" s="46" t="s">
        <v>131</v>
      </c>
      <c r="B74" s="47" t="s">
        <v>113</v>
      </c>
      <c r="C74" s="44"/>
      <c r="D74" s="45"/>
      <c r="E74" s="45">
        <f>F74+VENITURI!E74</f>
        <v>159.92000000000002</v>
      </c>
      <c r="F74" s="45">
        <v>79.63</v>
      </c>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2"/>
      <c r="FE74" s="2"/>
    </row>
    <row r="75" spans="1:88" ht="25.5">
      <c r="A75" s="50" t="s">
        <v>132</v>
      </c>
      <c r="B75" s="56" t="s">
        <v>133</v>
      </c>
      <c r="C75" s="44">
        <v>288</v>
      </c>
      <c r="D75" s="45"/>
      <c r="E75" s="45"/>
      <c r="F75" s="45"/>
      <c r="AP75" s="2"/>
      <c r="BP75" s="2"/>
      <c r="BQ75" s="2"/>
      <c r="BR75" s="2"/>
      <c r="CJ75" s="2"/>
    </row>
    <row r="76" spans="1:172" s="26" customFormat="1" ht="51">
      <c r="A76" s="47" t="s">
        <v>134</v>
      </c>
      <c r="B76" s="57" t="s">
        <v>135</v>
      </c>
      <c r="C76" s="44"/>
      <c r="D76" s="45"/>
      <c r="E76" s="45">
        <f>F76+VENITURI!E76</f>
        <v>0.49</v>
      </c>
      <c r="F76" s="45">
        <v>0.31</v>
      </c>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30"/>
      <c r="BQ76" s="30"/>
      <c r="BR76" s="30"/>
      <c r="BS76" s="20"/>
      <c r="BT76" s="20"/>
      <c r="BU76" s="20"/>
      <c r="BV76" s="20"/>
      <c r="BW76" s="20"/>
      <c r="BX76" s="20"/>
      <c r="BY76" s="20"/>
      <c r="BZ76" s="20"/>
      <c r="CA76" s="20"/>
      <c r="CB76" s="20"/>
      <c r="CC76" s="20"/>
      <c r="CD76" s="20"/>
      <c r="CE76" s="20"/>
      <c r="CF76" s="20"/>
      <c r="CG76" s="20"/>
      <c r="CH76" s="20"/>
      <c r="CI76" s="20"/>
      <c r="CJ76" s="3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row>
    <row r="77" spans="1:172" s="26" customFormat="1" ht="25.5">
      <c r="A77" s="47" t="s">
        <v>136</v>
      </c>
      <c r="B77" s="58" t="s">
        <v>137</v>
      </c>
      <c r="C77" s="44"/>
      <c r="D77" s="45"/>
      <c r="E77" s="45"/>
      <c r="F77" s="45"/>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30"/>
      <c r="BQ77" s="30"/>
      <c r="BR77" s="30"/>
      <c r="BS77" s="20"/>
      <c r="BT77" s="20"/>
      <c r="BU77" s="20"/>
      <c r="BV77" s="20"/>
      <c r="BW77" s="20"/>
      <c r="BX77" s="20"/>
      <c r="BY77" s="20"/>
      <c r="BZ77" s="20"/>
      <c r="CA77" s="20"/>
      <c r="CB77" s="20"/>
      <c r="CC77" s="20"/>
      <c r="CD77" s="20"/>
      <c r="CE77" s="20"/>
      <c r="CF77" s="20"/>
      <c r="CG77" s="20"/>
      <c r="CH77" s="20"/>
      <c r="CI77" s="20"/>
      <c r="CJ77" s="3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row>
    <row r="78" spans="1:172" s="26" customFormat="1" ht="14.25">
      <c r="A78" s="103"/>
      <c r="B78" s="106"/>
      <c r="C78" s="104"/>
      <c r="D78" s="105"/>
      <c r="E78" s="105"/>
      <c r="F78" s="105"/>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30"/>
      <c r="BQ78" s="30"/>
      <c r="BR78" s="30"/>
      <c r="BS78" s="20"/>
      <c r="BT78" s="20"/>
      <c r="BU78" s="20"/>
      <c r="BV78" s="20"/>
      <c r="BW78" s="20"/>
      <c r="BX78" s="20"/>
      <c r="BY78" s="20"/>
      <c r="BZ78" s="20"/>
      <c r="CA78" s="20"/>
      <c r="CB78" s="20"/>
      <c r="CC78" s="20"/>
      <c r="CD78" s="20"/>
      <c r="CE78" s="20"/>
      <c r="CF78" s="20"/>
      <c r="CG78" s="20"/>
      <c r="CH78" s="20"/>
      <c r="CI78" s="20"/>
      <c r="CJ78" s="3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row>
    <row r="79" spans="1:172" s="26" customFormat="1" ht="14.25">
      <c r="A79" s="103"/>
      <c r="B79" s="106"/>
      <c r="C79" s="104"/>
      <c r="D79" s="105"/>
      <c r="E79" s="105"/>
      <c r="F79" s="105"/>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30"/>
      <c r="BQ79" s="30"/>
      <c r="BR79" s="30"/>
      <c r="BS79" s="20"/>
      <c r="BT79" s="20"/>
      <c r="BU79" s="20"/>
      <c r="BV79" s="20"/>
      <c r="BW79" s="20"/>
      <c r="BX79" s="20"/>
      <c r="BY79" s="20"/>
      <c r="BZ79" s="20"/>
      <c r="CA79" s="20"/>
      <c r="CB79" s="20"/>
      <c r="CC79" s="20"/>
      <c r="CD79" s="20"/>
      <c r="CE79" s="20"/>
      <c r="CF79" s="20"/>
      <c r="CG79" s="20"/>
      <c r="CH79" s="20"/>
      <c r="CI79" s="20"/>
      <c r="CJ79" s="3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row>
    <row r="80" spans="1:172" s="26" customFormat="1" ht="14.25">
      <c r="A80" s="146" t="s">
        <v>138</v>
      </c>
      <c r="B80" s="146"/>
      <c r="C80" s="31"/>
      <c r="D80" s="31"/>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30"/>
      <c r="BQ80" s="30"/>
      <c r="BR80" s="30"/>
      <c r="BS80" s="20"/>
      <c r="BT80" s="20"/>
      <c r="BU80" s="20"/>
      <c r="BV80" s="20"/>
      <c r="BW80" s="20"/>
      <c r="BX80" s="20"/>
      <c r="BY80" s="20"/>
      <c r="BZ80" s="20"/>
      <c r="CA80" s="20"/>
      <c r="CB80" s="20"/>
      <c r="CC80" s="20"/>
      <c r="CD80" s="20"/>
      <c r="CE80" s="20"/>
      <c r="CF80" s="20"/>
      <c r="CG80" s="20"/>
      <c r="CH80" s="20"/>
      <c r="CI80" s="20"/>
      <c r="CJ80" s="3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c r="FP80" s="20"/>
    </row>
    <row r="81" spans="1:172" s="26" customFormat="1" ht="12.75">
      <c r="A81" s="13"/>
      <c r="C81" s="31"/>
      <c r="D81" s="31"/>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30"/>
      <c r="BQ81" s="30"/>
      <c r="BR81" s="30"/>
      <c r="BS81" s="20"/>
      <c r="BT81" s="20"/>
      <c r="BU81" s="20"/>
      <c r="BV81" s="20"/>
      <c r="BW81" s="20"/>
      <c r="BX81" s="20"/>
      <c r="BY81" s="20"/>
      <c r="BZ81" s="20"/>
      <c r="CA81" s="20"/>
      <c r="CB81" s="20"/>
      <c r="CC81" s="20"/>
      <c r="CD81" s="20"/>
      <c r="CE81" s="20"/>
      <c r="CF81" s="20"/>
      <c r="CG81" s="20"/>
      <c r="CH81" s="20"/>
      <c r="CI81" s="20"/>
      <c r="CJ81" s="3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row>
    <row r="82" spans="1:172" s="32" customFormat="1" ht="14.25">
      <c r="A82" s="14"/>
      <c r="B82" s="32" t="s">
        <v>139</v>
      </c>
      <c r="C82" s="33"/>
      <c r="D82" s="33"/>
      <c r="E82" s="32" t="s">
        <v>379</v>
      </c>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5"/>
      <c r="BQ82" s="35"/>
      <c r="BR82" s="35"/>
      <c r="BS82" s="34"/>
      <c r="BT82" s="34"/>
      <c r="BU82" s="34"/>
      <c r="BV82" s="34"/>
      <c r="BW82" s="34"/>
      <c r="BX82" s="34"/>
      <c r="BY82" s="34"/>
      <c r="BZ82" s="34"/>
      <c r="CA82" s="34"/>
      <c r="CB82" s="34"/>
      <c r="CC82" s="34"/>
      <c r="CD82" s="34"/>
      <c r="CE82" s="34"/>
      <c r="CF82" s="34"/>
      <c r="CG82" s="34"/>
      <c r="CH82" s="34"/>
      <c r="CI82" s="34"/>
      <c r="CJ82" s="35"/>
      <c r="CK82" s="34"/>
      <c r="CL82" s="34"/>
      <c r="CM82" s="34"/>
      <c r="CN82" s="34"/>
      <c r="CO82" s="34"/>
      <c r="CP82" s="34"/>
      <c r="CQ82" s="34"/>
      <c r="CR82" s="34"/>
      <c r="CS82" s="34"/>
      <c r="CT82" s="34"/>
      <c r="CU82" s="34"/>
      <c r="CV82" s="34"/>
      <c r="CW82" s="34"/>
      <c r="CX82" s="34"/>
      <c r="CY82" s="34"/>
      <c r="CZ82" s="34"/>
      <c r="DA82" s="34"/>
      <c r="DB82" s="34"/>
      <c r="DC82" s="34"/>
      <c r="DD82" s="34"/>
      <c r="DE82" s="34"/>
      <c r="DF82" s="34"/>
      <c r="DG82" s="34"/>
      <c r="DH82" s="34"/>
      <c r="DI82" s="34"/>
      <c r="DJ82" s="34"/>
      <c r="DK82" s="34"/>
      <c r="DL82" s="34"/>
      <c r="DM82" s="34"/>
      <c r="DN82" s="34"/>
      <c r="DO82" s="34"/>
      <c r="DP82" s="34"/>
      <c r="DQ82" s="34"/>
      <c r="DR82" s="34"/>
      <c r="DS82" s="34"/>
      <c r="DT82" s="34"/>
      <c r="DU82" s="34"/>
      <c r="DV82" s="34"/>
      <c r="DW82" s="34"/>
      <c r="DX82" s="34"/>
      <c r="DY82" s="34"/>
      <c r="DZ82" s="34"/>
      <c r="EA82" s="34"/>
      <c r="EB82" s="34"/>
      <c r="EC82" s="34"/>
      <c r="ED82" s="34"/>
      <c r="EE82" s="34"/>
      <c r="EF82" s="34"/>
      <c r="EG82" s="34"/>
      <c r="EH82" s="34"/>
      <c r="EI82" s="34"/>
      <c r="EJ82" s="34"/>
      <c r="EK82" s="34"/>
      <c r="EL82" s="34"/>
      <c r="EM82" s="34"/>
      <c r="EN82" s="34"/>
      <c r="EO82" s="34"/>
      <c r="EP82" s="34"/>
      <c r="EQ82" s="34"/>
      <c r="ER82" s="34"/>
      <c r="ES82" s="34"/>
      <c r="ET82" s="34"/>
      <c r="EU82" s="34"/>
      <c r="EV82" s="34"/>
      <c r="EW82" s="34"/>
      <c r="EX82" s="34"/>
      <c r="EY82" s="34"/>
      <c r="EZ82" s="34"/>
      <c r="FA82" s="34"/>
      <c r="FB82" s="34"/>
      <c r="FC82" s="34"/>
      <c r="FD82" s="34"/>
      <c r="FE82" s="34"/>
      <c r="FF82" s="34"/>
      <c r="FG82" s="34"/>
      <c r="FH82" s="34"/>
      <c r="FI82" s="34"/>
      <c r="FJ82" s="34"/>
      <c r="FK82" s="34"/>
      <c r="FL82" s="34"/>
      <c r="FM82" s="34"/>
      <c r="FN82" s="34"/>
      <c r="FO82" s="34"/>
      <c r="FP82" s="34"/>
    </row>
    <row r="83" spans="1:172" s="26" customFormat="1" ht="12.75">
      <c r="A83" s="13"/>
      <c r="B83" s="26" t="s">
        <v>378</v>
      </c>
      <c r="C83" s="31"/>
      <c r="D83" s="31"/>
      <c r="E83" s="26" t="s">
        <v>380</v>
      </c>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30"/>
      <c r="BQ83" s="30"/>
      <c r="BR83" s="30"/>
      <c r="BS83" s="20"/>
      <c r="BT83" s="20"/>
      <c r="BU83" s="20"/>
      <c r="BV83" s="20"/>
      <c r="BW83" s="20"/>
      <c r="BX83" s="20"/>
      <c r="BY83" s="20"/>
      <c r="BZ83" s="20"/>
      <c r="CA83" s="20"/>
      <c r="CB83" s="20"/>
      <c r="CC83" s="20"/>
      <c r="CD83" s="20"/>
      <c r="CE83" s="20"/>
      <c r="CF83" s="20"/>
      <c r="CG83" s="20"/>
      <c r="CH83" s="20"/>
      <c r="CI83" s="20"/>
      <c r="CJ83" s="3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row>
    <row r="84" spans="1:172" s="26" customFormat="1" ht="12.75">
      <c r="A84" s="13"/>
      <c r="C84" s="31"/>
      <c r="D84" s="31"/>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30"/>
      <c r="BQ84" s="30"/>
      <c r="BR84" s="30"/>
      <c r="BS84" s="20"/>
      <c r="BT84" s="20"/>
      <c r="BU84" s="20"/>
      <c r="BV84" s="20"/>
      <c r="BW84" s="20"/>
      <c r="BX84" s="20"/>
      <c r="BY84" s="20"/>
      <c r="BZ84" s="20"/>
      <c r="CA84" s="20"/>
      <c r="CB84" s="20"/>
      <c r="CC84" s="20"/>
      <c r="CD84" s="20"/>
      <c r="CE84" s="20"/>
      <c r="CF84" s="20"/>
      <c r="CG84" s="20"/>
      <c r="CH84" s="20"/>
      <c r="CI84" s="20"/>
      <c r="CJ84" s="3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row>
    <row r="85" spans="1:172" s="26" customFormat="1" ht="12.75">
      <c r="A85" s="13"/>
      <c r="C85" s="31"/>
      <c r="D85" s="31"/>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30"/>
      <c r="BQ85" s="30"/>
      <c r="BR85" s="30"/>
      <c r="BS85" s="20"/>
      <c r="BT85" s="20"/>
      <c r="BU85" s="20"/>
      <c r="BV85" s="20"/>
      <c r="BW85" s="20"/>
      <c r="BX85" s="20"/>
      <c r="BY85" s="20"/>
      <c r="BZ85" s="20"/>
      <c r="CA85" s="20"/>
      <c r="CB85" s="20"/>
      <c r="CC85" s="20"/>
      <c r="CD85" s="20"/>
      <c r="CE85" s="20"/>
      <c r="CF85" s="20"/>
      <c r="CG85" s="20"/>
      <c r="CH85" s="20"/>
      <c r="CI85" s="20"/>
      <c r="CJ85" s="3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row>
    <row r="86" spans="1:172" s="26" customFormat="1" ht="12.75">
      <c r="A86" s="13"/>
      <c r="C86" s="31"/>
      <c r="D86" s="31"/>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30"/>
      <c r="BQ86" s="30"/>
      <c r="BR86" s="30"/>
      <c r="BS86" s="20"/>
      <c r="BT86" s="20"/>
      <c r="BU86" s="20"/>
      <c r="BV86" s="20"/>
      <c r="BW86" s="20"/>
      <c r="BX86" s="20"/>
      <c r="BY86" s="20"/>
      <c r="BZ86" s="20"/>
      <c r="CA86" s="20"/>
      <c r="CB86" s="20"/>
      <c r="CC86" s="20"/>
      <c r="CD86" s="20"/>
      <c r="CE86" s="20"/>
      <c r="CF86" s="20"/>
      <c r="CG86" s="20"/>
      <c r="CH86" s="20"/>
      <c r="CI86" s="20"/>
      <c r="CJ86" s="3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row>
    <row r="87" spans="1:172" s="26" customFormat="1" ht="12.75">
      <c r="A87" s="13"/>
      <c r="C87" s="31"/>
      <c r="D87" s="31"/>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30"/>
      <c r="BQ87" s="30"/>
      <c r="BR87" s="30"/>
      <c r="BS87" s="20"/>
      <c r="BT87" s="20"/>
      <c r="BU87" s="20"/>
      <c r="BV87" s="20"/>
      <c r="BW87" s="20"/>
      <c r="BX87" s="20"/>
      <c r="BY87" s="20"/>
      <c r="BZ87" s="20"/>
      <c r="CA87" s="20"/>
      <c r="CB87" s="20"/>
      <c r="CC87" s="20"/>
      <c r="CD87" s="20"/>
      <c r="CE87" s="20"/>
      <c r="CF87" s="20"/>
      <c r="CG87" s="20"/>
      <c r="CH87" s="20"/>
      <c r="CI87" s="20"/>
      <c r="CJ87" s="3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row>
    <row r="88" spans="1:172" s="26" customFormat="1" ht="12.75">
      <c r="A88" s="13"/>
      <c r="C88" s="31"/>
      <c r="D88" s="31"/>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30"/>
      <c r="BQ88" s="30"/>
      <c r="BR88" s="30"/>
      <c r="BS88" s="20"/>
      <c r="BT88" s="20"/>
      <c r="BU88" s="20"/>
      <c r="BV88" s="20"/>
      <c r="BW88" s="20"/>
      <c r="BX88" s="20"/>
      <c r="BY88" s="20"/>
      <c r="BZ88" s="20"/>
      <c r="CA88" s="20"/>
      <c r="CB88" s="20"/>
      <c r="CC88" s="20"/>
      <c r="CD88" s="20"/>
      <c r="CE88" s="20"/>
      <c r="CF88" s="20"/>
      <c r="CG88" s="20"/>
      <c r="CH88" s="20"/>
      <c r="CI88" s="20"/>
      <c r="CJ88" s="3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row>
    <row r="89" spans="1:172" s="26" customFormat="1" ht="12.75">
      <c r="A89" s="13"/>
      <c r="C89" s="31"/>
      <c r="D89" s="31"/>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30"/>
      <c r="BQ89" s="30"/>
      <c r="BR89" s="30"/>
      <c r="BS89" s="20"/>
      <c r="BT89" s="20"/>
      <c r="BU89" s="20"/>
      <c r="BV89" s="20"/>
      <c r="BW89" s="20"/>
      <c r="BX89" s="20"/>
      <c r="BY89" s="20"/>
      <c r="BZ89" s="20"/>
      <c r="CA89" s="20"/>
      <c r="CB89" s="20"/>
      <c r="CC89" s="20"/>
      <c r="CD89" s="20"/>
      <c r="CE89" s="20"/>
      <c r="CF89" s="20"/>
      <c r="CG89" s="20"/>
      <c r="CH89" s="20"/>
      <c r="CI89" s="20"/>
      <c r="CJ89" s="3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row>
    <row r="90" spans="1:172" s="26" customFormat="1" ht="12.75">
      <c r="A90" s="13"/>
      <c r="C90" s="31"/>
      <c r="D90" s="31"/>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30"/>
      <c r="BQ90" s="30"/>
      <c r="BR90" s="30"/>
      <c r="BS90" s="20"/>
      <c r="BT90" s="20"/>
      <c r="BU90" s="20"/>
      <c r="BV90" s="20"/>
      <c r="BW90" s="20"/>
      <c r="BX90" s="20"/>
      <c r="BY90" s="20"/>
      <c r="BZ90" s="20"/>
      <c r="CA90" s="20"/>
      <c r="CB90" s="20"/>
      <c r="CC90" s="20"/>
      <c r="CD90" s="20"/>
      <c r="CE90" s="20"/>
      <c r="CF90" s="20"/>
      <c r="CG90" s="20"/>
      <c r="CH90" s="20"/>
      <c r="CI90" s="20"/>
      <c r="CJ90" s="3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row>
    <row r="91" spans="1:172" s="26" customFormat="1" ht="12.75">
      <c r="A91" s="13"/>
      <c r="C91" s="31"/>
      <c r="D91" s="31"/>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30"/>
      <c r="BQ91" s="30"/>
      <c r="BR91" s="30"/>
      <c r="BS91" s="20"/>
      <c r="BT91" s="20"/>
      <c r="BU91" s="20"/>
      <c r="BV91" s="20"/>
      <c r="BW91" s="20"/>
      <c r="BX91" s="20"/>
      <c r="BY91" s="20"/>
      <c r="BZ91" s="20"/>
      <c r="CA91" s="20"/>
      <c r="CB91" s="20"/>
      <c r="CC91" s="20"/>
      <c r="CD91" s="20"/>
      <c r="CE91" s="20"/>
      <c r="CF91" s="20"/>
      <c r="CG91" s="20"/>
      <c r="CH91" s="20"/>
      <c r="CI91" s="20"/>
      <c r="CJ91" s="3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row>
    <row r="92" spans="1:172" s="26" customFormat="1" ht="12.75">
      <c r="A92" s="13"/>
      <c r="C92" s="31"/>
      <c r="D92" s="31"/>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30"/>
      <c r="BQ92" s="30"/>
      <c r="BR92" s="30"/>
      <c r="BS92" s="20"/>
      <c r="BT92" s="20"/>
      <c r="BU92" s="20"/>
      <c r="BV92" s="20"/>
      <c r="BW92" s="20"/>
      <c r="BX92" s="20"/>
      <c r="BY92" s="20"/>
      <c r="BZ92" s="20"/>
      <c r="CA92" s="20"/>
      <c r="CB92" s="20"/>
      <c r="CC92" s="20"/>
      <c r="CD92" s="20"/>
      <c r="CE92" s="20"/>
      <c r="CF92" s="20"/>
      <c r="CG92" s="20"/>
      <c r="CH92" s="20"/>
      <c r="CI92" s="20"/>
      <c r="CJ92" s="3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row>
    <row r="93" spans="1:172" s="26" customFormat="1" ht="12.75">
      <c r="A93" s="13"/>
      <c r="C93" s="31"/>
      <c r="D93" s="31"/>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3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row>
    <row r="94" spans="1:172" s="26" customFormat="1" ht="12" customHeight="1">
      <c r="A94" s="13"/>
      <c r="C94" s="31"/>
      <c r="D94" s="31"/>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3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row>
    <row r="95" spans="1:172" s="26" customFormat="1" ht="12.75">
      <c r="A95" s="13"/>
      <c r="C95" s="31"/>
      <c r="D95" s="31"/>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3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row>
    <row r="96" spans="1:172" s="26" customFormat="1" ht="12.75">
      <c r="A96" s="13"/>
      <c r="C96" s="31"/>
      <c r="D96" s="31"/>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3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row>
    <row r="97" spans="1:172" s="26" customFormat="1" ht="12.75">
      <c r="A97" s="13"/>
      <c r="C97" s="31"/>
      <c r="D97" s="31"/>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3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row>
    <row r="98" spans="1:172" s="26" customFormat="1" ht="12.75">
      <c r="A98" s="13"/>
      <c r="C98" s="31"/>
      <c r="D98" s="31"/>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3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row>
    <row r="99" spans="1:172" s="26" customFormat="1" ht="12.75">
      <c r="A99" s="13"/>
      <c r="C99" s="31"/>
      <c r="D99" s="31"/>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3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row>
    <row r="100" spans="1:172" s="26" customFormat="1" ht="12.75">
      <c r="A100" s="13"/>
      <c r="C100" s="31"/>
      <c r="D100" s="31"/>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3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row>
    <row r="101" spans="1:172" s="26" customFormat="1" ht="12.75">
      <c r="A101" s="13"/>
      <c r="C101" s="31"/>
      <c r="D101" s="31"/>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3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row>
    <row r="102" spans="1:172" s="26" customFormat="1" ht="12.75">
      <c r="A102" s="13"/>
      <c r="C102" s="31"/>
      <c r="D102" s="31"/>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3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row>
    <row r="103" spans="1:172" s="26" customFormat="1" ht="12.75">
      <c r="A103" s="13"/>
      <c r="C103" s="31"/>
      <c r="D103" s="31"/>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3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row>
    <row r="104" spans="1:172" s="26" customFormat="1" ht="12.75">
      <c r="A104" s="13"/>
      <c r="C104" s="31"/>
      <c r="D104" s="31"/>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3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row>
    <row r="105" spans="1:172" s="26" customFormat="1" ht="12.75">
      <c r="A105" s="13"/>
      <c r="C105" s="31"/>
      <c r="D105" s="31"/>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3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row>
    <row r="106" spans="1:172" s="26" customFormat="1" ht="12.75">
      <c r="A106" s="13"/>
      <c r="C106" s="31"/>
      <c r="D106" s="31"/>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3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row>
    <row r="107" spans="1:172" s="26" customFormat="1" ht="12.75">
      <c r="A107" s="13"/>
      <c r="C107" s="31"/>
      <c r="D107" s="31"/>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3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row>
    <row r="108" spans="1:172" s="26" customFormat="1" ht="12.75">
      <c r="A108" s="13"/>
      <c r="C108" s="31"/>
      <c r="D108" s="31"/>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3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row>
    <row r="109" spans="1:172" s="26" customFormat="1" ht="12.75">
      <c r="A109" s="13"/>
      <c r="C109" s="31"/>
      <c r="D109" s="31"/>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3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row>
    <row r="110" spans="1:172" s="26" customFormat="1" ht="12.75">
      <c r="A110" s="13"/>
      <c r="C110" s="31"/>
      <c r="D110" s="31"/>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3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row>
    <row r="111" spans="1:172" s="26" customFormat="1" ht="12.75">
      <c r="A111" s="13"/>
      <c r="C111" s="31"/>
      <c r="D111" s="31"/>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3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row>
    <row r="112" spans="1:172" s="26" customFormat="1" ht="12.75">
      <c r="A112" s="13"/>
      <c r="C112" s="31"/>
      <c r="D112" s="31"/>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3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row>
    <row r="113" spans="1:172" s="26" customFormat="1" ht="12.75">
      <c r="A113" s="13"/>
      <c r="C113" s="31"/>
      <c r="D113" s="31"/>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3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row>
    <row r="114" spans="1:172" s="26" customFormat="1" ht="12.75">
      <c r="A114" s="13"/>
      <c r="C114" s="31"/>
      <c r="D114" s="31"/>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3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row>
    <row r="115" spans="1:172" s="26" customFormat="1" ht="12.75">
      <c r="A115" s="13"/>
      <c r="C115" s="31"/>
      <c r="D115" s="31"/>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3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row>
    <row r="116" spans="1:172" s="26" customFormat="1" ht="12.75">
      <c r="A116" s="13"/>
      <c r="C116" s="31"/>
      <c r="D116" s="31"/>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3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row>
    <row r="117" spans="1:172" s="26" customFormat="1" ht="12.75">
      <c r="A117" s="13"/>
      <c r="C117" s="31"/>
      <c r="D117" s="31"/>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3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row>
    <row r="118" spans="1:172" s="26" customFormat="1" ht="12.75">
      <c r="A118" s="13"/>
      <c r="C118" s="31"/>
      <c r="D118" s="31"/>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3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row>
    <row r="119" spans="1:172" s="26" customFormat="1" ht="12.75">
      <c r="A119" s="13"/>
      <c r="C119" s="31"/>
      <c r="D119" s="31"/>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3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c r="FP119" s="20"/>
    </row>
    <row r="120" spans="1:172" s="26" customFormat="1" ht="12.75">
      <c r="A120" s="13"/>
      <c r="C120" s="31"/>
      <c r="D120" s="31"/>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3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c r="FF120" s="20"/>
      <c r="FG120" s="20"/>
      <c r="FH120" s="20"/>
      <c r="FI120" s="20"/>
      <c r="FJ120" s="20"/>
      <c r="FK120" s="20"/>
      <c r="FL120" s="20"/>
      <c r="FM120" s="20"/>
      <c r="FN120" s="20"/>
      <c r="FO120" s="20"/>
      <c r="FP120" s="20"/>
    </row>
    <row r="121" ht="12.75">
      <c r="CJ121" s="2"/>
    </row>
    <row r="122" ht="12.75">
      <c r="CJ122" s="2"/>
    </row>
    <row r="123" ht="12.75">
      <c r="CJ123" s="2"/>
    </row>
    <row r="124" ht="12.75">
      <c r="CJ124" s="2"/>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row r="139" ht="12.75">
      <c r="CJ139" s="2"/>
    </row>
    <row r="140" ht="12.75">
      <c r="CJ140" s="2"/>
    </row>
  </sheetData>
  <sheetProtection/>
  <protectedRanges>
    <protectedRange sqref="D45:F45 C55:F56 D70:D77 D47 C46:F46 C48:G48 D78:F79 D11:D13 E70:F71 D54 D58:D68 C69:G69 D17:F22 D25:F41 D52:F52 E51 E59 E60:F68 E72:E74 E75:F77" name="Zonă1"/>
  </protectedRanges>
  <mergeCells count="32">
    <mergeCell ref="H5:I5"/>
    <mergeCell ref="J5:N5"/>
    <mergeCell ref="O5:S5"/>
    <mergeCell ref="T5:X5"/>
    <mergeCell ref="Y5:AC5"/>
    <mergeCell ref="AD5:AH5"/>
    <mergeCell ref="AI5:AM5"/>
    <mergeCell ref="AN5:AR5"/>
    <mergeCell ref="AS5:AW5"/>
    <mergeCell ref="AX5:BB5"/>
    <mergeCell ref="BC5:BG5"/>
    <mergeCell ref="BH5:BL5"/>
    <mergeCell ref="DA5:DE5"/>
    <mergeCell ref="DF5:DJ5"/>
    <mergeCell ref="DK5:DO5"/>
    <mergeCell ref="DP5:DT5"/>
    <mergeCell ref="BM5:BQ5"/>
    <mergeCell ref="BR5:BV5"/>
    <mergeCell ref="BW5:CA5"/>
    <mergeCell ref="CB5:CF5"/>
    <mergeCell ref="CG5:CK5"/>
    <mergeCell ref="CL5:CP5"/>
    <mergeCell ref="EY5:FC5"/>
    <mergeCell ref="A80:B80"/>
    <mergeCell ref="DU5:DY5"/>
    <mergeCell ref="DZ5:ED5"/>
    <mergeCell ref="EE5:EI5"/>
    <mergeCell ref="EJ5:EN5"/>
    <mergeCell ref="EO5:ES5"/>
    <mergeCell ref="ET5:EX5"/>
    <mergeCell ref="CQ5:CU5"/>
    <mergeCell ref="CV5:CZ5"/>
  </mergeCells>
  <printOptions horizontalCentered="1"/>
  <pageMargins left="0.5" right="0.5" top="0.5" bottom="0.5"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indexed="14"/>
  </sheetPr>
  <dimension ref="A1:IU171"/>
  <sheetViews>
    <sheetView zoomScale="90" zoomScaleNormal="90" zoomScalePageLayoutView="0" workbookViewId="0" topLeftCell="A1">
      <pane xSplit="3" ySplit="7" topLeftCell="D153" activePane="bottomRight" state="frozen"/>
      <selection pane="topLeft" activeCell="G5" sqref="G5"/>
      <selection pane="topRight" activeCell="G5" sqref="G5"/>
      <selection pane="bottomLeft" activeCell="G5" sqref="G5"/>
      <selection pane="bottomRight" activeCell="H165" sqref="H165"/>
    </sheetView>
  </sheetViews>
  <sheetFormatPr defaultColWidth="9.140625" defaultRowHeight="12.75"/>
  <cols>
    <col min="1" max="1" width="14.00390625" style="111" customWidth="1"/>
    <col min="2" max="2" width="63.57421875" style="28" bestFit="1" customWidth="1"/>
    <col min="3" max="3" width="6.8515625" style="28" customWidth="1"/>
    <col min="4" max="4" width="14.57421875" style="28" customWidth="1"/>
    <col min="5" max="5" width="13.140625" style="28" customWidth="1"/>
    <col min="6" max="6" width="11.57421875" style="28" hidden="1" customWidth="1"/>
    <col min="7" max="7" width="13.57421875" style="28" customWidth="1"/>
    <col min="8" max="8" width="13.140625" style="28" customWidth="1"/>
    <col min="9" max="9" width="11.57421875" style="20" bestFit="1" customWidth="1"/>
    <col min="10" max="10" width="10.421875" style="20" bestFit="1" customWidth="1"/>
    <col min="11" max="11" width="11.57421875" style="20" bestFit="1" customWidth="1"/>
    <col min="12" max="16384" width="9.140625" style="20" customWidth="1"/>
  </cols>
  <sheetData>
    <row r="1" ht="12.75">
      <c r="B1" s="28" t="s">
        <v>381</v>
      </c>
    </row>
    <row r="2" spans="2:3" ht="15">
      <c r="B2" s="60" t="s">
        <v>375</v>
      </c>
      <c r="C2" s="61"/>
    </row>
    <row r="3" spans="2:3" ht="12.75">
      <c r="B3" s="61"/>
      <c r="C3" s="61"/>
    </row>
    <row r="4" spans="2:4" ht="12.75">
      <c r="B4" s="61"/>
      <c r="C4" s="61"/>
      <c r="D4" s="30"/>
    </row>
    <row r="5" spans="4:8" ht="12.75">
      <c r="D5" s="62"/>
      <c r="E5" s="62"/>
      <c r="F5" s="63"/>
      <c r="G5" s="64"/>
      <c r="H5" s="65" t="s">
        <v>141</v>
      </c>
    </row>
    <row r="6" spans="1:8" s="115" customFormat="1" ht="89.25">
      <c r="A6" s="112" t="s">
        <v>1</v>
      </c>
      <c r="B6" s="24" t="s">
        <v>2</v>
      </c>
      <c r="C6" s="24"/>
      <c r="D6" s="24" t="s">
        <v>142</v>
      </c>
      <c r="E6" s="5" t="s">
        <v>143</v>
      </c>
      <c r="F6" s="5" t="s">
        <v>144</v>
      </c>
      <c r="G6" s="24" t="s">
        <v>145</v>
      </c>
      <c r="H6" s="24" t="s">
        <v>146</v>
      </c>
    </row>
    <row r="7" spans="1:8" ht="12.75">
      <c r="A7" s="70"/>
      <c r="B7" s="6" t="s">
        <v>147</v>
      </c>
      <c r="C7" s="6"/>
      <c r="D7" s="131">
        <v>1</v>
      </c>
      <c r="E7" s="131">
        <v>2</v>
      </c>
      <c r="F7" s="131">
        <v>3</v>
      </c>
      <c r="G7" s="131">
        <v>4</v>
      </c>
      <c r="H7" s="131" t="s">
        <v>148</v>
      </c>
    </row>
    <row r="8" spans="1:12" s="11" customFormat="1" ht="12.75">
      <c r="A8" s="70" t="s">
        <v>149</v>
      </c>
      <c r="B8" s="66" t="s">
        <v>150</v>
      </c>
      <c r="C8" s="67">
        <f aca="true" t="shared" si="0" ref="C8:H8">+C9+C16</f>
        <v>0</v>
      </c>
      <c r="D8" s="67">
        <f t="shared" si="0"/>
        <v>76278.69</v>
      </c>
      <c r="E8" s="67">
        <f t="shared" si="0"/>
        <v>78004.89</v>
      </c>
      <c r="F8" s="67">
        <f t="shared" si="0"/>
        <v>0</v>
      </c>
      <c r="G8" s="67">
        <f t="shared" si="0"/>
        <v>52408.42999999999</v>
      </c>
      <c r="H8" s="67">
        <f t="shared" si="0"/>
        <v>29294.199999999997</v>
      </c>
      <c r="I8" s="8"/>
      <c r="J8" s="8"/>
      <c r="K8" s="8"/>
      <c r="L8" s="8"/>
    </row>
    <row r="9" spans="1:12" s="11" customFormat="1" ht="12.75">
      <c r="A9" s="70" t="s">
        <v>151</v>
      </c>
      <c r="B9" s="68" t="s">
        <v>152</v>
      </c>
      <c r="C9" s="69">
        <f aca="true" t="shared" si="1" ref="C9:H9">+C10+C11+C14+C12+C13+C15</f>
        <v>0</v>
      </c>
      <c r="D9" s="69">
        <f t="shared" si="1"/>
        <v>76278.69</v>
      </c>
      <c r="E9" s="69">
        <f t="shared" si="1"/>
        <v>78004.89</v>
      </c>
      <c r="F9" s="69">
        <f t="shared" si="1"/>
        <v>0</v>
      </c>
      <c r="G9" s="69">
        <f t="shared" si="1"/>
        <v>52408.42999999999</v>
      </c>
      <c r="H9" s="69">
        <f t="shared" si="1"/>
        <v>29294.199999999997</v>
      </c>
      <c r="I9" s="8"/>
      <c r="J9" s="8"/>
      <c r="K9" s="8"/>
      <c r="L9" s="8"/>
    </row>
    <row r="10" spans="1:12" s="11" customFormat="1" ht="15" customHeight="1">
      <c r="A10" s="70" t="s">
        <v>153</v>
      </c>
      <c r="B10" s="68" t="s">
        <v>154</v>
      </c>
      <c r="C10" s="69">
        <f aca="true" t="shared" si="2" ref="C10:H10">+C26</f>
        <v>0</v>
      </c>
      <c r="D10" s="69">
        <f t="shared" si="2"/>
        <v>0</v>
      </c>
      <c r="E10" s="69">
        <f t="shared" si="2"/>
        <v>1196.3600000000001</v>
      </c>
      <c r="F10" s="69">
        <f t="shared" si="2"/>
        <v>0</v>
      </c>
      <c r="G10" s="69">
        <f t="shared" si="2"/>
        <v>748.2999999999998</v>
      </c>
      <c r="H10" s="69">
        <f t="shared" si="2"/>
        <v>382.79</v>
      </c>
      <c r="I10" s="8"/>
      <c r="J10" s="8"/>
      <c r="K10" s="8"/>
      <c r="L10" s="8"/>
    </row>
    <row r="11" spans="1:12" s="11" customFormat="1" ht="12.75" customHeight="1">
      <c r="A11" s="70" t="s">
        <v>155</v>
      </c>
      <c r="B11" s="68" t="s">
        <v>156</v>
      </c>
      <c r="C11" s="69">
        <f aca="true" t="shared" si="3" ref="C11:H11">+C40</f>
        <v>0</v>
      </c>
      <c r="D11" s="69">
        <f t="shared" si="3"/>
        <v>72745.69</v>
      </c>
      <c r="E11" s="69">
        <f t="shared" si="3"/>
        <v>67632.53</v>
      </c>
      <c r="F11" s="69">
        <f t="shared" si="3"/>
        <v>0</v>
      </c>
      <c r="G11" s="69">
        <f t="shared" si="3"/>
        <v>40740.52999999999</v>
      </c>
      <c r="H11" s="69">
        <f t="shared" si="3"/>
        <v>23352.089999999997</v>
      </c>
      <c r="I11" s="8"/>
      <c r="J11" s="8"/>
      <c r="K11" s="8"/>
      <c r="L11" s="8"/>
    </row>
    <row r="12" spans="1:12" s="11" customFormat="1" ht="12.75" customHeight="1">
      <c r="A12" s="70" t="s">
        <v>157</v>
      </c>
      <c r="B12" s="68" t="s">
        <v>158</v>
      </c>
      <c r="C12" s="69">
        <f aca="true" t="shared" si="4" ref="C12:H12">+C66</f>
        <v>0</v>
      </c>
      <c r="D12" s="69">
        <f t="shared" si="4"/>
        <v>0</v>
      </c>
      <c r="E12" s="69">
        <f t="shared" si="4"/>
        <v>0</v>
      </c>
      <c r="F12" s="69">
        <f t="shared" si="4"/>
        <v>0</v>
      </c>
      <c r="G12" s="69">
        <f t="shared" si="4"/>
        <v>0</v>
      </c>
      <c r="H12" s="69">
        <f t="shared" si="4"/>
        <v>0</v>
      </c>
      <c r="I12" s="8"/>
      <c r="J12" s="8"/>
      <c r="K12" s="8"/>
      <c r="L12" s="8"/>
    </row>
    <row r="13" spans="1:12" s="11" customFormat="1" ht="15.75" customHeight="1">
      <c r="A13" s="70" t="s">
        <v>361</v>
      </c>
      <c r="B13" s="68" t="s">
        <v>358</v>
      </c>
      <c r="C13" s="69">
        <f aca="true" t="shared" si="5" ref="C13:H13">C20</f>
        <v>0</v>
      </c>
      <c r="D13" s="69">
        <f t="shared" si="5"/>
        <v>3533</v>
      </c>
      <c r="E13" s="69">
        <f t="shared" si="5"/>
        <v>3533</v>
      </c>
      <c r="F13" s="69">
        <f t="shared" si="5"/>
        <v>0</v>
      </c>
      <c r="G13" s="69">
        <f t="shared" si="5"/>
        <v>7253.030000000001</v>
      </c>
      <c r="H13" s="69">
        <f t="shared" si="5"/>
        <v>3720.25</v>
      </c>
      <c r="I13" s="8"/>
      <c r="J13" s="8"/>
      <c r="K13" s="8"/>
      <c r="L13" s="8"/>
    </row>
    <row r="14" spans="1:12" s="11" customFormat="1" ht="12.75">
      <c r="A14" s="70" t="s">
        <v>159</v>
      </c>
      <c r="B14" s="68" t="s">
        <v>160</v>
      </c>
      <c r="C14" s="69">
        <f aca="true" t="shared" si="6" ref="C14:H14">+C21</f>
        <v>0</v>
      </c>
      <c r="D14" s="69">
        <f t="shared" si="6"/>
        <v>0</v>
      </c>
      <c r="E14" s="69">
        <f t="shared" si="6"/>
        <v>5643</v>
      </c>
      <c r="F14" s="69">
        <f t="shared" si="6"/>
        <v>0</v>
      </c>
      <c r="G14" s="69">
        <f t="shared" si="6"/>
        <v>3666.57</v>
      </c>
      <c r="H14" s="69">
        <f t="shared" si="6"/>
        <v>1839.0700000000002</v>
      </c>
      <c r="I14" s="8"/>
      <c r="J14" s="8"/>
      <c r="K14" s="8"/>
      <c r="L14" s="8"/>
    </row>
    <row r="15" spans="1:12" s="135" customFormat="1" ht="12.75">
      <c r="A15" s="136"/>
      <c r="B15" s="137" t="s">
        <v>370</v>
      </c>
      <c r="C15" s="138">
        <f aca="true" t="shared" si="7" ref="C15:H15">C69</f>
        <v>0</v>
      </c>
      <c r="D15" s="138">
        <f t="shared" si="7"/>
        <v>0</v>
      </c>
      <c r="E15" s="138">
        <f t="shared" si="7"/>
        <v>0</v>
      </c>
      <c r="F15" s="138">
        <f t="shared" si="7"/>
        <v>0</v>
      </c>
      <c r="G15" s="138">
        <f t="shared" si="7"/>
        <v>0</v>
      </c>
      <c r="H15" s="138">
        <f t="shared" si="7"/>
        <v>0</v>
      </c>
      <c r="I15" s="121"/>
      <c r="J15" s="121"/>
      <c r="K15" s="121"/>
      <c r="L15" s="121"/>
    </row>
    <row r="16" spans="1:12" s="11" customFormat="1" ht="12.75">
      <c r="A16" s="70" t="s">
        <v>161</v>
      </c>
      <c r="B16" s="68" t="s">
        <v>162</v>
      </c>
      <c r="C16" s="69">
        <f aca="true" t="shared" si="8" ref="C16:H16">+C17</f>
        <v>0</v>
      </c>
      <c r="D16" s="69">
        <f t="shared" si="8"/>
        <v>0</v>
      </c>
      <c r="E16" s="69">
        <f t="shared" si="8"/>
        <v>0</v>
      </c>
      <c r="F16" s="69">
        <f t="shared" si="8"/>
        <v>0</v>
      </c>
      <c r="G16" s="69">
        <f t="shared" si="8"/>
        <v>0</v>
      </c>
      <c r="H16" s="69">
        <f t="shared" si="8"/>
        <v>0</v>
      </c>
      <c r="I16" s="8"/>
      <c r="J16" s="8"/>
      <c r="K16" s="8"/>
      <c r="L16" s="8"/>
    </row>
    <row r="17" spans="1:12" s="11" customFormat="1" ht="12.75">
      <c r="A17" s="70" t="s">
        <v>163</v>
      </c>
      <c r="B17" s="68" t="s">
        <v>164</v>
      </c>
      <c r="C17" s="69">
        <f aca="true" t="shared" si="9" ref="C17:H17">+C22</f>
        <v>0</v>
      </c>
      <c r="D17" s="69">
        <f t="shared" si="9"/>
        <v>0</v>
      </c>
      <c r="E17" s="69">
        <f t="shared" si="9"/>
        <v>0</v>
      </c>
      <c r="F17" s="69">
        <f t="shared" si="9"/>
        <v>0</v>
      </c>
      <c r="G17" s="69">
        <f t="shared" si="9"/>
        <v>0</v>
      </c>
      <c r="H17" s="69">
        <f t="shared" si="9"/>
        <v>0</v>
      </c>
      <c r="I17" s="8"/>
      <c r="J17" s="8"/>
      <c r="K17" s="8"/>
      <c r="L17" s="8"/>
    </row>
    <row r="18" spans="1:12" s="11" customFormat="1" ht="12.75">
      <c r="A18" s="70" t="s">
        <v>165</v>
      </c>
      <c r="B18" s="68" t="s">
        <v>166</v>
      </c>
      <c r="C18" s="69">
        <f aca="true" t="shared" si="10" ref="C18:H18">+C19+C22</f>
        <v>0</v>
      </c>
      <c r="D18" s="69">
        <f t="shared" si="10"/>
        <v>76278.69</v>
      </c>
      <c r="E18" s="69">
        <f t="shared" si="10"/>
        <v>78004.89</v>
      </c>
      <c r="F18" s="69">
        <f t="shared" si="10"/>
        <v>0</v>
      </c>
      <c r="G18" s="69">
        <f t="shared" si="10"/>
        <v>52408.42999999999</v>
      </c>
      <c r="H18" s="69">
        <f t="shared" si="10"/>
        <v>29294.199999999997</v>
      </c>
      <c r="I18" s="8"/>
      <c r="J18" s="8"/>
      <c r="K18" s="8"/>
      <c r="L18" s="8"/>
    </row>
    <row r="19" spans="1:12" s="11" customFormat="1" ht="12.75">
      <c r="A19" s="70" t="s">
        <v>167</v>
      </c>
      <c r="B19" s="68" t="s">
        <v>152</v>
      </c>
      <c r="C19" s="69">
        <f>+C26+C40+C21+C66+C153+C69</f>
        <v>0</v>
      </c>
      <c r="D19" s="69">
        <f>+D26+D40+D21+D66+D153</f>
        <v>76278.69</v>
      </c>
      <c r="E19" s="69">
        <f>+E26+E40+E21+E66+E153</f>
        <v>78004.89</v>
      </c>
      <c r="F19" s="69">
        <f>+F26+F40+F21+F66+F153</f>
        <v>0</v>
      </c>
      <c r="G19" s="69">
        <f>+G26+G40+G21+G66+G153</f>
        <v>52408.42999999999</v>
      </c>
      <c r="H19" s="69">
        <f>+H26+H40+H21+H66+H153</f>
        <v>29294.199999999997</v>
      </c>
      <c r="I19" s="8"/>
      <c r="J19" s="8"/>
      <c r="K19" s="8"/>
      <c r="L19" s="8"/>
    </row>
    <row r="20" spans="1:12" s="11" customFormat="1" ht="25.5">
      <c r="A20" s="70" t="s">
        <v>361</v>
      </c>
      <c r="B20" s="68" t="s">
        <v>358</v>
      </c>
      <c r="C20" s="69">
        <f aca="true" t="shared" si="11" ref="C20:H20">C25</f>
        <v>0</v>
      </c>
      <c r="D20" s="69">
        <f t="shared" si="11"/>
        <v>3533</v>
      </c>
      <c r="E20" s="69">
        <f t="shared" si="11"/>
        <v>3533</v>
      </c>
      <c r="F20" s="69">
        <f t="shared" si="11"/>
        <v>0</v>
      </c>
      <c r="G20" s="69">
        <f t="shared" si="11"/>
        <v>7253.030000000001</v>
      </c>
      <c r="H20" s="69">
        <f t="shared" si="11"/>
        <v>3720.25</v>
      </c>
      <c r="I20" s="8"/>
      <c r="J20" s="8"/>
      <c r="K20" s="8"/>
      <c r="L20" s="8"/>
    </row>
    <row r="21" spans="1:12" s="11" customFormat="1" ht="12.75">
      <c r="A21" s="70" t="s">
        <v>168</v>
      </c>
      <c r="B21" s="68" t="s">
        <v>160</v>
      </c>
      <c r="C21" s="69">
        <f aca="true" t="shared" si="12" ref="C21:H21">+C160</f>
        <v>0</v>
      </c>
      <c r="D21" s="69">
        <f t="shared" si="12"/>
        <v>0</v>
      </c>
      <c r="E21" s="69">
        <f t="shared" si="12"/>
        <v>5643</v>
      </c>
      <c r="F21" s="69">
        <f t="shared" si="12"/>
        <v>0</v>
      </c>
      <c r="G21" s="69">
        <f t="shared" si="12"/>
        <v>3666.57</v>
      </c>
      <c r="H21" s="69">
        <f t="shared" si="12"/>
        <v>1839.0700000000002</v>
      </c>
      <c r="I21" s="8"/>
      <c r="J21" s="8"/>
      <c r="K21" s="8"/>
      <c r="L21" s="8"/>
    </row>
    <row r="22" spans="1:12" s="11" customFormat="1" ht="12.75">
      <c r="A22" s="70" t="s">
        <v>169</v>
      </c>
      <c r="B22" s="68" t="s">
        <v>162</v>
      </c>
      <c r="C22" s="69">
        <f aca="true" t="shared" si="13" ref="C22:H22">+C71</f>
        <v>0</v>
      </c>
      <c r="D22" s="69">
        <f t="shared" si="13"/>
        <v>0</v>
      </c>
      <c r="E22" s="69">
        <f t="shared" si="13"/>
        <v>0</v>
      </c>
      <c r="F22" s="69">
        <f t="shared" si="13"/>
        <v>0</v>
      </c>
      <c r="G22" s="69">
        <f t="shared" si="13"/>
        <v>0</v>
      </c>
      <c r="H22" s="69">
        <f t="shared" si="13"/>
        <v>0</v>
      </c>
      <c r="I22" s="8"/>
      <c r="J22" s="8"/>
      <c r="K22" s="8"/>
      <c r="L22" s="8"/>
    </row>
    <row r="23" spans="1:12" s="11" customFormat="1" ht="12.75">
      <c r="A23" s="70" t="s">
        <v>170</v>
      </c>
      <c r="B23" s="68" t="s">
        <v>171</v>
      </c>
      <c r="C23" s="69">
        <f aca="true" t="shared" si="14" ref="C23:H23">+C24+C71</f>
        <v>0</v>
      </c>
      <c r="D23" s="69">
        <f t="shared" si="14"/>
        <v>76278.69</v>
      </c>
      <c r="E23" s="69">
        <f t="shared" si="14"/>
        <v>72361.89</v>
      </c>
      <c r="F23" s="69">
        <f t="shared" si="14"/>
        <v>0</v>
      </c>
      <c r="G23" s="69">
        <f t="shared" si="14"/>
        <v>48741.85999999999</v>
      </c>
      <c r="H23" s="69">
        <f t="shared" si="14"/>
        <v>27455.129999999997</v>
      </c>
      <c r="I23" s="8"/>
      <c r="J23" s="8"/>
      <c r="K23" s="8"/>
      <c r="L23" s="8"/>
    </row>
    <row r="24" spans="1:12" s="11" customFormat="1" ht="12.75">
      <c r="A24" s="70" t="s">
        <v>172</v>
      </c>
      <c r="B24" s="68" t="s">
        <v>152</v>
      </c>
      <c r="C24" s="69">
        <f>+C26+C40+C66+C153+C69</f>
        <v>0</v>
      </c>
      <c r="D24" s="69">
        <f>+D26+D40+D66+D153</f>
        <v>76278.69</v>
      </c>
      <c r="E24" s="69">
        <f>+E26+E40+E66+E153</f>
        <v>72361.89</v>
      </c>
      <c r="F24" s="69">
        <f>+F26+F40+F66+F153</f>
        <v>0</v>
      </c>
      <c r="G24" s="69">
        <f>+G26+G40+G66+G153</f>
        <v>48741.85999999999</v>
      </c>
      <c r="H24" s="69">
        <f>+H26+H40+H66+H153</f>
        <v>27455.129999999997</v>
      </c>
      <c r="I24" s="8"/>
      <c r="J24" s="8"/>
      <c r="K24" s="8"/>
      <c r="L24" s="8"/>
    </row>
    <row r="25" spans="1:12" ht="25.5">
      <c r="A25" s="70" t="s">
        <v>361</v>
      </c>
      <c r="B25" s="68" t="s">
        <v>358</v>
      </c>
      <c r="C25" s="69">
        <f aca="true" t="shared" si="15" ref="C25:H25">C153</f>
        <v>0</v>
      </c>
      <c r="D25" s="69">
        <f t="shared" si="15"/>
        <v>3533</v>
      </c>
      <c r="E25" s="69">
        <f t="shared" si="15"/>
        <v>3533</v>
      </c>
      <c r="F25" s="69">
        <f t="shared" si="15"/>
        <v>0</v>
      </c>
      <c r="G25" s="69">
        <f t="shared" si="15"/>
        <v>7253.030000000001</v>
      </c>
      <c r="H25" s="69">
        <f t="shared" si="15"/>
        <v>3720.25</v>
      </c>
      <c r="I25" s="8"/>
      <c r="J25" s="8"/>
      <c r="K25" s="8"/>
      <c r="L25" s="8"/>
    </row>
    <row r="26" spans="1:12" ht="12.75" customHeight="1">
      <c r="A26" s="70" t="s">
        <v>173</v>
      </c>
      <c r="B26" s="68" t="s">
        <v>154</v>
      </c>
      <c r="C26" s="69">
        <f aca="true" t="shared" si="16" ref="C26:H26">+C27+C34</f>
        <v>0</v>
      </c>
      <c r="D26" s="69">
        <f t="shared" si="16"/>
        <v>0</v>
      </c>
      <c r="E26" s="69">
        <f t="shared" si="16"/>
        <v>1196.3600000000001</v>
      </c>
      <c r="F26" s="69">
        <f t="shared" si="16"/>
        <v>0</v>
      </c>
      <c r="G26" s="69">
        <f t="shared" si="16"/>
        <v>748.2999999999998</v>
      </c>
      <c r="H26" s="69">
        <f t="shared" si="16"/>
        <v>382.79</v>
      </c>
      <c r="I26" s="8"/>
      <c r="J26" s="8"/>
      <c r="K26" s="8"/>
      <c r="L26" s="8"/>
    </row>
    <row r="27" spans="1:12" ht="12.75">
      <c r="A27" s="70" t="s">
        <v>174</v>
      </c>
      <c r="B27" s="68" t="s">
        <v>175</v>
      </c>
      <c r="C27" s="69">
        <f aca="true" t="shared" si="17" ref="C27:H27">C28+C29+C30+C31+C32</f>
        <v>0</v>
      </c>
      <c r="D27" s="69">
        <f t="shared" si="17"/>
        <v>0</v>
      </c>
      <c r="E27" s="69">
        <f t="shared" si="17"/>
        <v>975.2800000000001</v>
      </c>
      <c r="F27" s="69">
        <f t="shared" si="17"/>
        <v>0</v>
      </c>
      <c r="G27" s="69">
        <f t="shared" si="17"/>
        <v>610.9399999999998</v>
      </c>
      <c r="H27" s="69">
        <f t="shared" si="17"/>
        <v>312.65000000000003</v>
      </c>
      <c r="I27" s="8"/>
      <c r="J27" s="8"/>
      <c r="K27" s="8"/>
      <c r="L27" s="8"/>
    </row>
    <row r="28" spans="1:12" ht="12.75">
      <c r="A28" s="80" t="s">
        <v>176</v>
      </c>
      <c r="B28" s="71" t="s">
        <v>339</v>
      </c>
      <c r="C28" s="72"/>
      <c r="D28" s="10"/>
      <c r="E28" s="10">
        <v>966.57</v>
      </c>
      <c r="F28" s="10"/>
      <c r="G28" s="7">
        <f>H28+CHELTUIELI!G28</f>
        <v>606.0799999999999</v>
      </c>
      <c r="H28" s="7">
        <v>310.18</v>
      </c>
      <c r="I28" s="8"/>
      <c r="J28" s="8"/>
      <c r="K28" s="8"/>
      <c r="L28" s="8"/>
    </row>
    <row r="29" spans="1:12" ht="12" customHeight="1">
      <c r="A29" s="80" t="s">
        <v>177</v>
      </c>
      <c r="B29" s="73" t="s">
        <v>178</v>
      </c>
      <c r="C29" s="72"/>
      <c r="D29" s="10"/>
      <c r="E29" s="10">
        <v>0.8</v>
      </c>
      <c r="F29" s="10"/>
      <c r="G29" s="7">
        <f>H29+CHELTUIELI!G29</f>
        <v>0.54</v>
      </c>
      <c r="H29" s="7">
        <v>0.23</v>
      </c>
      <c r="I29" s="8"/>
      <c r="J29" s="8"/>
      <c r="K29" s="8"/>
      <c r="L29" s="8"/>
    </row>
    <row r="30" spans="1:12" ht="13.5" customHeight="1">
      <c r="A30" s="80" t="s">
        <v>179</v>
      </c>
      <c r="B30" s="73" t="s">
        <v>180</v>
      </c>
      <c r="C30" s="72"/>
      <c r="D30" s="10"/>
      <c r="E30" s="10">
        <v>0.33</v>
      </c>
      <c r="F30" s="10"/>
      <c r="G30" s="7">
        <f>H30+CHELTUIELI!G30</f>
        <v>0.05</v>
      </c>
      <c r="H30" s="7">
        <v>0.05</v>
      </c>
      <c r="I30" s="8"/>
      <c r="J30" s="8"/>
      <c r="K30" s="8"/>
      <c r="L30" s="8"/>
    </row>
    <row r="31" spans="1:12" ht="12.75">
      <c r="A31" s="80" t="s">
        <v>357</v>
      </c>
      <c r="B31" s="73" t="s">
        <v>181</v>
      </c>
      <c r="C31" s="72"/>
      <c r="D31" s="10"/>
      <c r="E31" s="10"/>
      <c r="F31" s="10"/>
      <c r="G31" s="7">
        <f>H31+CHELTUIELI!G31</f>
        <v>0</v>
      </c>
      <c r="H31" s="7"/>
      <c r="I31" s="8"/>
      <c r="J31" s="8"/>
      <c r="K31" s="8"/>
      <c r="L31" s="8"/>
    </row>
    <row r="32" spans="1:12" ht="12.75">
      <c r="A32" s="80" t="s">
        <v>182</v>
      </c>
      <c r="B32" s="73" t="s">
        <v>367</v>
      </c>
      <c r="C32" s="72"/>
      <c r="D32" s="10"/>
      <c r="E32" s="10">
        <v>7.58</v>
      </c>
      <c r="F32" s="10"/>
      <c r="G32" s="7">
        <f>H32+CHELTUIELI!G32</f>
        <v>4.27</v>
      </c>
      <c r="H32" s="7">
        <v>2.19</v>
      </c>
      <c r="I32" s="8"/>
      <c r="J32" s="8"/>
      <c r="K32" s="8"/>
      <c r="L32" s="8"/>
    </row>
    <row r="33" spans="1:12" ht="12.75">
      <c r="A33" s="80"/>
      <c r="B33" s="73" t="s">
        <v>368</v>
      </c>
      <c r="C33" s="72"/>
      <c r="D33" s="10"/>
      <c r="E33" s="10"/>
      <c r="F33" s="10"/>
      <c r="G33" s="7">
        <f>H33+CHELTUIELI!G33</f>
        <v>0</v>
      </c>
      <c r="H33" s="7"/>
      <c r="I33" s="8"/>
      <c r="J33" s="8"/>
      <c r="K33" s="8"/>
      <c r="L33" s="8"/>
    </row>
    <row r="34" spans="1:12" ht="12.75">
      <c r="A34" s="70" t="s">
        <v>183</v>
      </c>
      <c r="B34" s="68" t="s">
        <v>184</v>
      </c>
      <c r="C34" s="69">
        <f aca="true" t="shared" si="18" ref="C34:H34">+C35+C36+C37+C38+C39</f>
        <v>0</v>
      </c>
      <c r="D34" s="69">
        <f t="shared" si="18"/>
        <v>0</v>
      </c>
      <c r="E34" s="69">
        <f t="shared" si="18"/>
        <v>221.08</v>
      </c>
      <c r="F34" s="69">
        <f t="shared" si="18"/>
        <v>0</v>
      </c>
      <c r="G34" s="69">
        <f t="shared" si="18"/>
        <v>137.35999999999999</v>
      </c>
      <c r="H34" s="69">
        <f t="shared" si="18"/>
        <v>70.14</v>
      </c>
      <c r="I34" s="8"/>
      <c r="J34" s="8"/>
      <c r="K34" s="8"/>
      <c r="L34" s="8"/>
    </row>
    <row r="35" spans="1:12" ht="12.75">
      <c r="A35" s="80" t="s">
        <v>185</v>
      </c>
      <c r="B35" s="73" t="s">
        <v>186</v>
      </c>
      <c r="C35" s="72"/>
      <c r="D35" s="10"/>
      <c r="E35" s="10">
        <v>154.09</v>
      </c>
      <c r="F35" s="10"/>
      <c r="G35" s="7">
        <f>H35+CHELTUIELI!G35</f>
        <v>96.44</v>
      </c>
      <c r="H35" s="7">
        <v>49.2</v>
      </c>
      <c r="I35" s="8"/>
      <c r="J35" s="8"/>
      <c r="K35" s="8"/>
      <c r="L35" s="8"/>
    </row>
    <row r="36" spans="1:12" s="11" customFormat="1" ht="12.75">
      <c r="A36" s="80" t="s">
        <v>187</v>
      </c>
      <c r="B36" s="73" t="s">
        <v>188</v>
      </c>
      <c r="C36" s="72"/>
      <c r="D36" s="10"/>
      <c r="E36" s="10">
        <v>4.88</v>
      </c>
      <c r="F36" s="10"/>
      <c r="G36" s="7">
        <f>H36+CHELTUIELI!G36</f>
        <v>3.05</v>
      </c>
      <c r="H36" s="7">
        <v>1.56</v>
      </c>
      <c r="I36" s="8"/>
      <c r="J36" s="8"/>
      <c r="K36" s="8"/>
      <c r="L36" s="8"/>
    </row>
    <row r="37" spans="1:12" s="11" customFormat="1" ht="12.75">
      <c r="A37" s="80" t="s">
        <v>189</v>
      </c>
      <c r="B37" s="73" t="s">
        <v>190</v>
      </c>
      <c r="C37" s="72"/>
      <c r="D37" s="10"/>
      <c r="E37" s="10">
        <v>50.71</v>
      </c>
      <c r="F37" s="10"/>
      <c r="G37" s="7">
        <f>H37+CHELTUIELI!G37</f>
        <v>31.770000000000003</v>
      </c>
      <c r="H37" s="7">
        <v>16.26</v>
      </c>
      <c r="I37" s="8"/>
      <c r="J37" s="8"/>
      <c r="K37" s="8"/>
      <c r="L37" s="8"/>
    </row>
    <row r="38" spans="1:12" ht="12.75">
      <c r="A38" s="80" t="s">
        <v>191</v>
      </c>
      <c r="B38" s="74" t="s">
        <v>192</v>
      </c>
      <c r="C38" s="72"/>
      <c r="D38" s="10"/>
      <c r="E38" s="10">
        <v>1.65</v>
      </c>
      <c r="F38" s="10"/>
      <c r="G38" s="7">
        <f>H38+CHELTUIELI!G38</f>
        <v>0.91</v>
      </c>
      <c r="H38" s="7">
        <v>0.46</v>
      </c>
      <c r="I38" s="8"/>
      <c r="J38" s="8"/>
      <c r="K38" s="8"/>
      <c r="L38" s="8"/>
    </row>
    <row r="39" spans="1:12" ht="12.75">
      <c r="A39" s="80" t="s">
        <v>193</v>
      </c>
      <c r="B39" s="74" t="s">
        <v>194</v>
      </c>
      <c r="C39" s="72"/>
      <c r="D39" s="10"/>
      <c r="E39" s="10">
        <v>9.75</v>
      </c>
      <c r="F39" s="10"/>
      <c r="G39" s="7">
        <f>H39+CHELTUIELI!G39</f>
        <v>5.1899999999999995</v>
      </c>
      <c r="H39" s="10">
        <v>2.66</v>
      </c>
      <c r="I39" s="8"/>
      <c r="J39" s="8"/>
      <c r="K39" s="8"/>
      <c r="L39" s="8"/>
    </row>
    <row r="40" spans="1:12" ht="12.75">
      <c r="A40" s="70" t="s">
        <v>195</v>
      </c>
      <c r="B40" s="68" t="s">
        <v>156</v>
      </c>
      <c r="C40" s="69">
        <f aca="true" t="shared" si="19" ref="C40:H40">+C41+C54+C53+C56+C59+C61+C62+C63+C60</f>
        <v>0</v>
      </c>
      <c r="D40" s="69">
        <f t="shared" si="19"/>
        <v>72745.69</v>
      </c>
      <c r="E40" s="69">
        <f t="shared" si="19"/>
        <v>67632.53</v>
      </c>
      <c r="F40" s="69">
        <f t="shared" si="19"/>
        <v>0</v>
      </c>
      <c r="G40" s="69">
        <f t="shared" si="19"/>
        <v>40740.52999999999</v>
      </c>
      <c r="H40" s="69">
        <f t="shared" si="19"/>
        <v>23352.089999999997</v>
      </c>
      <c r="I40" s="8"/>
      <c r="J40" s="8"/>
      <c r="K40" s="8"/>
      <c r="L40" s="8"/>
    </row>
    <row r="41" spans="1:12" ht="12.75">
      <c r="A41" s="70" t="s">
        <v>196</v>
      </c>
      <c r="B41" s="68" t="s">
        <v>197</v>
      </c>
      <c r="C41" s="69">
        <f aca="true" t="shared" si="20" ref="C41:H41">+C42+C43+C44+C45+C46+C47+C48+C49+C51</f>
        <v>0</v>
      </c>
      <c r="D41" s="69">
        <f t="shared" si="20"/>
        <v>72745.69</v>
      </c>
      <c r="E41" s="69">
        <f t="shared" si="20"/>
        <v>67609.53</v>
      </c>
      <c r="F41" s="69">
        <f t="shared" si="20"/>
        <v>0</v>
      </c>
      <c r="G41" s="69">
        <f t="shared" si="20"/>
        <v>40727.259999999995</v>
      </c>
      <c r="H41" s="69">
        <f t="shared" si="20"/>
        <v>23349.509999999995</v>
      </c>
      <c r="I41" s="8"/>
      <c r="J41" s="8"/>
      <c r="K41" s="8"/>
      <c r="L41" s="8"/>
    </row>
    <row r="42" spans="1:12" ht="12.75">
      <c r="A42" s="80" t="s">
        <v>198</v>
      </c>
      <c r="B42" s="73" t="s">
        <v>199</v>
      </c>
      <c r="C42" s="72"/>
      <c r="D42" s="10"/>
      <c r="E42" s="10">
        <v>8</v>
      </c>
      <c r="F42" s="10"/>
      <c r="G42" s="7">
        <f>H42+CHELTUIELI!G42</f>
        <v>2.2</v>
      </c>
      <c r="H42" s="7">
        <v>0</v>
      </c>
      <c r="I42" s="8"/>
      <c r="J42" s="8"/>
      <c r="K42" s="8"/>
      <c r="L42" s="8"/>
    </row>
    <row r="43" spans="1:12" ht="12.75">
      <c r="A43" s="80" t="s">
        <v>200</v>
      </c>
      <c r="B43" s="73" t="s">
        <v>201</v>
      </c>
      <c r="C43" s="72"/>
      <c r="D43" s="10"/>
      <c r="E43" s="10">
        <v>0</v>
      </c>
      <c r="F43" s="10"/>
      <c r="G43" s="7">
        <f>H43+CHELTUIELI!G43</f>
        <v>0</v>
      </c>
      <c r="H43" s="7">
        <v>0</v>
      </c>
      <c r="I43" s="8"/>
      <c r="J43" s="8"/>
      <c r="K43" s="8"/>
      <c r="L43" s="8"/>
    </row>
    <row r="44" spans="1:12" ht="12.75">
      <c r="A44" s="80" t="s">
        <v>202</v>
      </c>
      <c r="B44" s="73" t="s">
        <v>203</v>
      </c>
      <c r="C44" s="72"/>
      <c r="D44" s="10"/>
      <c r="E44" s="10">
        <v>26</v>
      </c>
      <c r="F44" s="10"/>
      <c r="G44" s="7">
        <f>H44+CHELTUIELI!G44</f>
        <v>15.5</v>
      </c>
      <c r="H44" s="7">
        <v>12</v>
      </c>
      <c r="I44" s="8"/>
      <c r="J44" s="8"/>
      <c r="K44" s="8"/>
      <c r="L44" s="8"/>
    </row>
    <row r="45" spans="1:12" s="11" customFormat="1" ht="12.75">
      <c r="A45" s="80" t="s">
        <v>204</v>
      </c>
      <c r="B45" s="73" t="s">
        <v>205</v>
      </c>
      <c r="C45" s="72"/>
      <c r="D45" s="10"/>
      <c r="E45" s="10">
        <v>3</v>
      </c>
      <c r="F45" s="10"/>
      <c r="G45" s="7">
        <f>H45+CHELTUIELI!G45</f>
        <v>0.24</v>
      </c>
      <c r="H45" s="7">
        <v>0.16</v>
      </c>
      <c r="I45" s="8"/>
      <c r="J45" s="8"/>
      <c r="K45" s="8"/>
      <c r="L45" s="8"/>
    </row>
    <row r="46" spans="1:12" s="116" customFormat="1" ht="12.75">
      <c r="A46" s="80" t="s">
        <v>206</v>
      </c>
      <c r="B46" s="73" t="s">
        <v>207</v>
      </c>
      <c r="C46" s="72"/>
      <c r="D46" s="10"/>
      <c r="E46" s="10">
        <v>4</v>
      </c>
      <c r="F46" s="10"/>
      <c r="G46" s="7">
        <f>H46+CHELTUIELI!G46</f>
        <v>0</v>
      </c>
      <c r="H46" s="7"/>
      <c r="I46" s="8"/>
      <c r="J46" s="8"/>
      <c r="K46" s="8"/>
      <c r="L46" s="8"/>
    </row>
    <row r="47" spans="1:12" ht="12.75">
      <c r="A47" s="80" t="s">
        <v>208</v>
      </c>
      <c r="B47" s="73" t="s">
        <v>209</v>
      </c>
      <c r="C47" s="72"/>
      <c r="D47" s="10"/>
      <c r="E47" s="10"/>
      <c r="F47" s="10"/>
      <c r="G47" s="7">
        <f>H47+CHELTUIELI!G47</f>
        <v>0</v>
      </c>
      <c r="H47" s="7"/>
      <c r="I47" s="8"/>
      <c r="J47" s="8"/>
      <c r="K47" s="8"/>
      <c r="L47" s="8"/>
    </row>
    <row r="48" spans="1:12" s="11" customFormat="1" ht="26.25" customHeight="1">
      <c r="A48" s="80" t="s">
        <v>210</v>
      </c>
      <c r="B48" s="73" t="s">
        <v>211</v>
      </c>
      <c r="C48" s="72"/>
      <c r="D48" s="10"/>
      <c r="E48" s="10">
        <v>9</v>
      </c>
      <c r="F48" s="10"/>
      <c r="G48" s="7">
        <f>H48+CHELTUIELI!G48</f>
        <v>5.6</v>
      </c>
      <c r="H48" s="10">
        <v>2.6</v>
      </c>
      <c r="I48" s="8"/>
      <c r="J48" s="8"/>
      <c r="K48" s="8"/>
      <c r="L48" s="8"/>
    </row>
    <row r="49" spans="1:12" s="11" customFormat="1" ht="26.25" customHeight="1">
      <c r="A49" s="70" t="s">
        <v>212</v>
      </c>
      <c r="B49" s="68" t="s">
        <v>213</v>
      </c>
      <c r="C49" s="75">
        <f aca="true" t="shared" si="21" ref="C49:H49">+C50+C81</f>
        <v>0</v>
      </c>
      <c r="D49" s="75">
        <f t="shared" si="21"/>
        <v>72745.69</v>
      </c>
      <c r="E49" s="75">
        <f t="shared" si="21"/>
        <v>67515.53</v>
      </c>
      <c r="F49" s="75">
        <f t="shared" si="21"/>
        <v>0</v>
      </c>
      <c r="G49" s="75">
        <f t="shared" si="21"/>
        <v>40677.219999999994</v>
      </c>
      <c r="H49" s="75">
        <f t="shared" si="21"/>
        <v>23322.879999999997</v>
      </c>
      <c r="I49" s="8"/>
      <c r="J49" s="8"/>
      <c r="K49" s="8"/>
      <c r="L49" s="8"/>
    </row>
    <row r="50" spans="1:12" s="11" customFormat="1" ht="14.25" customHeight="1">
      <c r="A50" s="113"/>
      <c r="B50" s="76" t="s">
        <v>214</v>
      </c>
      <c r="C50" s="77"/>
      <c r="D50" s="10"/>
      <c r="E50" s="10">
        <v>1</v>
      </c>
      <c r="F50" s="10"/>
      <c r="G50" s="7">
        <f>H50+CHELTUIELI!G50</f>
        <v>0.42</v>
      </c>
      <c r="H50" s="7">
        <v>0.42</v>
      </c>
      <c r="I50" s="8"/>
      <c r="J50" s="8"/>
      <c r="K50" s="8"/>
      <c r="L50" s="8"/>
    </row>
    <row r="51" spans="1:12" ht="12.75">
      <c r="A51" s="80" t="s">
        <v>215</v>
      </c>
      <c r="B51" s="73" t="s">
        <v>216</v>
      </c>
      <c r="C51" s="72"/>
      <c r="D51" s="10"/>
      <c r="E51" s="10">
        <v>44</v>
      </c>
      <c r="F51" s="10"/>
      <c r="G51" s="7">
        <f>H51+CHELTUIELI!G51</f>
        <v>26.5</v>
      </c>
      <c r="H51" s="10">
        <v>11.87</v>
      </c>
      <c r="I51" s="8"/>
      <c r="J51" s="8"/>
      <c r="K51" s="8"/>
      <c r="L51" s="8"/>
    </row>
    <row r="52" spans="1:12" s="11" customFormat="1" ht="12.75">
      <c r="A52" s="80"/>
      <c r="B52" s="73" t="s">
        <v>217</v>
      </c>
      <c r="C52" s="72"/>
      <c r="D52" s="10"/>
      <c r="E52" s="10"/>
      <c r="F52" s="10"/>
      <c r="G52" s="10"/>
      <c r="H52" s="10"/>
      <c r="I52" s="8"/>
      <c r="J52" s="8"/>
      <c r="K52" s="8"/>
      <c r="L52" s="8"/>
    </row>
    <row r="53" spans="1:12" ht="12.75">
      <c r="A53" s="70" t="s">
        <v>218</v>
      </c>
      <c r="B53" s="73" t="s">
        <v>219</v>
      </c>
      <c r="C53" s="72"/>
      <c r="D53" s="10"/>
      <c r="E53" s="10"/>
      <c r="F53" s="10"/>
      <c r="G53" s="10"/>
      <c r="H53" s="10"/>
      <c r="I53" s="8"/>
      <c r="J53" s="8"/>
      <c r="K53" s="8"/>
      <c r="L53" s="8"/>
    </row>
    <row r="54" spans="1:12" ht="12.75">
      <c r="A54" s="70" t="s">
        <v>220</v>
      </c>
      <c r="B54" s="68" t="s">
        <v>221</v>
      </c>
      <c r="C54" s="78">
        <f aca="true" t="shared" si="22" ref="C54:H54">+C55</f>
        <v>0</v>
      </c>
      <c r="D54" s="78">
        <f t="shared" si="22"/>
        <v>0</v>
      </c>
      <c r="E54" s="78">
        <f t="shared" si="22"/>
        <v>11</v>
      </c>
      <c r="F54" s="78">
        <f t="shared" si="22"/>
        <v>0</v>
      </c>
      <c r="G54" s="78">
        <f t="shared" si="22"/>
        <v>7.99</v>
      </c>
      <c r="H54" s="78">
        <f t="shared" si="22"/>
        <v>0</v>
      </c>
      <c r="I54" s="8"/>
      <c r="J54" s="8"/>
      <c r="K54" s="8"/>
      <c r="L54" s="8"/>
    </row>
    <row r="55" spans="1:12" ht="12.75">
      <c r="A55" s="80" t="s">
        <v>222</v>
      </c>
      <c r="B55" s="73" t="s">
        <v>223</v>
      </c>
      <c r="C55" s="72"/>
      <c r="D55" s="10"/>
      <c r="E55" s="10">
        <v>11</v>
      </c>
      <c r="F55" s="10"/>
      <c r="G55" s="7">
        <f>H55+CHELTUIELI!G55</f>
        <v>7.99</v>
      </c>
      <c r="H55" s="10"/>
      <c r="I55" s="8"/>
      <c r="J55" s="8"/>
      <c r="K55" s="8"/>
      <c r="L55" s="8"/>
    </row>
    <row r="56" spans="1:12" ht="12.75">
      <c r="A56" s="70" t="s">
        <v>224</v>
      </c>
      <c r="B56" s="68" t="s">
        <v>225</v>
      </c>
      <c r="C56" s="69">
        <f aca="true" t="shared" si="23" ref="C56:H56">+C57+C58</f>
        <v>0</v>
      </c>
      <c r="D56" s="69">
        <f t="shared" si="23"/>
        <v>0</v>
      </c>
      <c r="E56" s="69">
        <f t="shared" si="23"/>
        <v>6</v>
      </c>
      <c r="F56" s="69">
        <f t="shared" si="23"/>
        <v>0</v>
      </c>
      <c r="G56" s="69">
        <f t="shared" si="23"/>
        <v>2.2800000000000002</v>
      </c>
      <c r="H56" s="69">
        <f t="shared" si="23"/>
        <v>1.08</v>
      </c>
      <c r="I56" s="8"/>
      <c r="J56" s="8"/>
      <c r="K56" s="8"/>
      <c r="L56" s="8"/>
    </row>
    <row r="57" spans="1:12" ht="12.75">
      <c r="A57" s="70" t="s">
        <v>226</v>
      </c>
      <c r="B57" s="73" t="s">
        <v>227</v>
      </c>
      <c r="C57" s="72"/>
      <c r="D57" s="10"/>
      <c r="E57" s="10">
        <v>6</v>
      </c>
      <c r="F57" s="10"/>
      <c r="G57" s="7">
        <f>H57+CHELTUIELI!G57</f>
        <v>2.2800000000000002</v>
      </c>
      <c r="H57" s="7">
        <v>1.08</v>
      </c>
      <c r="I57" s="8"/>
      <c r="J57" s="8"/>
      <c r="K57" s="8"/>
      <c r="L57" s="8"/>
    </row>
    <row r="58" spans="1:12" ht="12.75">
      <c r="A58" s="70" t="s">
        <v>228</v>
      </c>
      <c r="B58" s="73" t="s">
        <v>229</v>
      </c>
      <c r="C58" s="72"/>
      <c r="D58" s="10"/>
      <c r="E58" s="10"/>
      <c r="F58" s="10"/>
      <c r="G58" s="7"/>
      <c r="H58" s="7"/>
      <c r="I58" s="8"/>
      <c r="J58" s="8"/>
      <c r="K58" s="8"/>
      <c r="L58" s="8"/>
    </row>
    <row r="59" spans="1:12" s="11" customFormat="1" ht="12.75">
      <c r="A59" s="80" t="s">
        <v>230</v>
      </c>
      <c r="B59" s="73" t="s">
        <v>231</v>
      </c>
      <c r="C59" s="72"/>
      <c r="D59" s="10"/>
      <c r="E59" s="10">
        <v>1</v>
      </c>
      <c r="F59" s="10"/>
      <c r="G59" s="7"/>
      <c r="H59" s="7"/>
      <c r="I59" s="8"/>
      <c r="J59" s="8"/>
      <c r="K59" s="8"/>
      <c r="L59" s="8"/>
    </row>
    <row r="60" spans="1:12" ht="12.75">
      <c r="A60" s="80" t="s">
        <v>232</v>
      </c>
      <c r="B60" s="71" t="s">
        <v>233</v>
      </c>
      <c r="C60" s="72"/>
      <c r="D60" s="10"/>
      <c r="E60" s="10"/>
      <c r="F60" s="10"/>
      <c r="G60" s="7"/>
      <c r="H60" s="7"/>
      <c r="I60" s="8"/>
      <c r="J60" s="8"/>
      <c r="K60" s="8"/>
      <c r="L60" s="8"/>
    </row>
    <row r="61" spans="1:12" ht="13.5" customHeight="1">
      <c r="A61" s="80" t="s">
        <v>234</v>
      </c>
      <c r="B61" s="73" t="s">
        <v>235</v>
      </c>
      <c r="C61" s="72"/>
      <c r="D61" s="10"/>
      <c r="E61" s="10"/>
      <c r="F61" s="10"/>
      <c r="G61" s="7"/>
      <c r="H61" s="7"/>
      <c r="I61" s="8"/>
      <c r="J61" s="8"/>
      <c r="K61" s="8"/>
      <c r="L61" s="8"/>
    </row>
    <row r="62" spans="1:12" s="11" customFormat="1" ht="12.75">
      <c r="A62" s="80" t="s">
        <v>236</v>
      </c>
      <c r="B62" s="73" t="s">
        <v>237</v>
      </c>
      <c r="C62" s="72"/>
      <c r="D62" s="10"/>
      <c r="E62" s="10"/>
      <c r="F62" s="10"/>
      <c r="G62" s="10"/>
      <c r="H62" s="10"/>
      <c r="I62" s="8"/>
      <c r="J62" s="8"/>
      <c r="K62" s="8"/>
      <c r="L62" s="8"/>
    </row>
    <row r="63" spans="1:12" s="11" customFormat="1" ht="12.75">
      <c r="A63" s="70" t="s">
        <v>238</v>
      </c>
      <c r="B63" s="68" t="s">
        <v>239</v>
      </c>
      <c r="C63" s="78">
        <f aca="true" t="shared" si="24" ref="C63:H63">+C64+C65</f>
        <v>0</v>
      </c>
      <c r="D63" s="78">
        <f t="shared" si="24"/>
        <v>0</v>
      </c>
      <c r="E63" s="78">
        <f t="shared" si="24"/>
        <v>5</v>
      </c>
      <c r="F63" s="78">
        <f t="shared" si="24"/>
        <v>0</v>
      </c>
      <c r="G63" s="78">
        <f t="shared" si="24"/>
        <v>3</v>
      </c>
      <c r="H63" s="78">
        <f t="shared" si="24"/>
        <v>1.5</v>
      </c>
      <c r="I63" s="8"/>
      <c r="J63" s="8"/>
      <c r="K63" s="8"/>
      <c r="L63" s="8"/>
    </row>
    <row r="64" spans="1:12" ht="12.75">
      <c r="A64" s="80" t="s">
        <v>240</v>
      </c>
      <c r="B64" s="73" t="s">
        <v>241</v>
      </c>
      <c r="C64" s="72"/>
      <c r="D64" s="10"/>
      <c r="E64" s="10">
        <v>5</v>
      </c>
      <c r="F64" s="10"/>
      <c r="G64" s="7">
        <f>H64+CHELTUIELI!G64</f>
        <v>3</v>
      </c>
      <c r="H64" s="7">
        <v>1.5</v>
      </c>
      <c r="I64" s="8"/>
      <c r="J64" s="8"/>
      <c r="K64" s="8"/>
      <c r="L64" s="8"/>
    </row>
    <row r="65" spans="1:12" s="11" customFormat="1" ht="12.75">
      <c r="A65" s="80" t="s">
        <v>242</v>
      </c>
      <c r="B65" s="73" t="s">
        <v>243</v>
      </c>
      <c r="C65" s="72"/>
      <c r="D65" s="10"/>
      <c r="E65" s="10"/>
      <c r="F65" s="10"/>
      <c r="G65" s="79"/>
      <c r="H65" s="79"/>
      <c r="I65" s="8"/>
      <c r="J65" s="8"/>
      <c r="K65" s="8"/>
      <c r="L65" s="8"/>
    </row>
    <row r="66" spans="1:12" s="11" customFormat="1" ht="12.75">
      <c r="A66" s="70" t="s">
        <v>244</v>
      </c>
      <c r="B66" s="68" t="s">
        <v>158</v>
      </c>
      <c r="C66" s="67">
        <f>+C67</f>
        <v>0</v>
      </c>
      <c r="D66" s="67">
        <f aca="true" t="shared" si="25" ref="D66:H67">+D67</f>
        <v>0</v>
      </c>
      <c r="E66" s="67">
        <f t="shared" si="25"/>
        <v>0</v>
      </c>
      <c r="F66" s="67">
        <f t="shared" si="25"/>
        <v>0</v>
      </c>
      <c r="G66" s="67">
        <f t="shared" si="25"/>
        <v>0</v>
      </c>
      <c r="H66" s="67">
        <f t="shared" si="25"/>
        <v>0</v>
      </c>
      <c r="I66" s="8"/>
      <c r="J66" s="8"/>
      <c r="K66" s="8"/>
      <c r="L66" s="8"/>
    </row>
    <row r="67" spans="1:12" s="11" customFormat="1" ht="12.75">
      <c r="A67" s="80" t="s">
        <v>245</v>
      </c>
      <c r="B67" s="68" t="s">
        <v>246</v>
      </c>
      <c r="C67" s="67">
        <f>+C68</f>
        <v>0</v>
      </c>
      <c r="D67" s="67">
        <f t="shared" si="25"/>
        <v>0</v>
      </c>
      <c r="E67" s="67">
        <f t="shared" si="25"/>
        <v>0</v>
      </c>
      <c r="F67" s="67">
        <f t="shared" si="25"/>
        <v>0</v>
      </c>
      <c r="G67" s="67">
        <f t="shared" si="25"/>
        <v>0</v>
      </c>
      <c r="H67" s="67">
        <f t="shared" si="25"/>
        <v>0</v>
      </c>
      <c r="I67" s="8"/>
      <c r="J67" s="8"/>
      <c r="K67" s="8"/>
      <c r="L67" s="8"/>
    </row>
    <row r="68" spans="1:12" s="11" customFormat="1" ht="12.75">
      <c r="A68" s="80" t="s">
        <v>247</v>
      </c>
      <c r="B68" s="73" t="s">
        <v>248</v>
      </c>
      <c r="C68" s="72"/>
      <c r="D68" s="10"/>
      <c r="E68" s="10"/>
      <c r="F68" s="10"/>
      <c r="G68" s="10"/>
      <c r="H68" s="10"/>
      <c r="I68" s="8"/>
      <c r="J68" s="8"/>
      <c r="K68" s="8"/>
      <c r="L68" s="8"/>
    </row>
    <row r="69" spans="1:12" s="135" customFormat="1" ht="12.75">
      <c r="A69" s="125"/>
      <c r="B69" s="134" t="s">
        <v>370</v>
      </c>
      <c r="C69" s="127">
        <f aca="true" t="shared" si="26" ref="C69:H69">C70</f>
        <v>0</v>
      </c>
      <c r="D69" s="127">
        <f t="shared" si="26"/>
        <v>0</v>
      </c>
      <c r="E69" s="127">
        <f t="shared" si="26"/>
        <v>0</v>
      </c>
      <c r="F69" s="127">
        <f t="shared" si="26"/>
        <v>0</v>
      </c>
      <c r="G69" s="127">
        <f t="shared" si="26"/>
        <v>0</v>
      </c>
      <c r="H69" s="127">
        <f t="shared" si="26"/>
        <v>0</v>
      </c>
      <c r="I69" s="121"/>
      <c r="J69" s="121"/>
      <c r="K69" s="121"/>
      <c r="L69" s="121"/>
    </row>
    <row r="70" spans="1:12" s="135" customFormat="1" ht="12.75">
      <c r="A70" s="125"/>
      <c r="B70" s="126" t="s">
        <v>371</v>
      </c>
      <c r="C70" s="127"/>
      <c r="D70" s="128"/>
      <c r="E70" s="128"/>
      <c r="F70" s="128"/>
      <c r="G70" s="128"/>
      <c r="H70" s="128"/>
      <c r="I70" s="121"/>
      <c r="J70" s="121"/>
      <c r="K70" s="121"/>
      <c r="L70" s="121"/>
    </row>
    <row r="71" spans="1:12" ht="12.75">
      <c r="A71" s="70" t="s">
        <v>249</v>
      </c>
      <c r="B71" s="68" t="s">
        <v>162</v>
      </c>
      <c r="C71" s="69">
        <f aca="true" t="shared" si="27" ref="C71:H71">+C72</f>
        <v>0</v>
      </c>
      <c r="D71" s="69">
        <f t="shared" si="27"/>
        <v>0</v>
      </c>
      <c r="E71" s="69">
        <f t="shared" si="27"/>
        <v>0</v>
      </c>
      <c r="F71" s="69">
        <f t="shared" si="27"/>
        <v>0</v>
      </c>
      <c r="G71" s="69">
        <f t="shared" si="27"/>
        <v>0</v>
      </c>
      <c r="H71" s="69">
        <f t="shared" si="27"/>
        <v>0</v>
      </c>
      <c r="I71" s="8"/>
      <c r="J71" s="8"/>
      <c r="K71" s="8"/>
      <c r="L71" s="8"/>
    </row>
    <row r="72" spans="1:12" ht="12.75">
      <c r="A72" s="70" t="s">
        <v>250</v>
      </c>
      <c r="B72" s="68" t="s">
        <v>164</v>
      </c>
      <c r="C72" s="69">
        <f aca="true" t="shared" si="28" ref="C72:H72">+C73+C78</f>
        <v>0</v>
      </c>
      <c r="D72" s="69">
        <f t="shared" si="28"/>
        <v>0</v>
      </c>
      <c r="E72" s="69">
        <f t="shared" si="28"/>
        <v>0</v>
      </c>
      <c r="F72" s="69">
        <f t="shared" si="28"/>
        <v>0</v>
      </c>
      <c r="G72" s="69">
        <f t="shared" si="28"/>
        <v>0</v>
      </c>
      <c r="H72" s="69">
        <f t="shared" si="28"/>
        <v>0</v>
      </c>
      <c r="I72" s="8"/>
      <c r="J72" s="8"/>
      <c r="K72" s="8"/>
      <c r="L72" s="8"/>
    </row>
    <row r="73" spans="1:12" ht="12.75">
      <c r="A73" s="70" t="s">
        <v>251</v>
      </c>
      <c r="B73" s="68" t="s">
        <v>252</v>
      </c>
      <c r="C73" s="69">
        <f aca="true" t="shared" si="29" ref="C73:H73">+C75+C77+C76+C74</f>
        <v>0</v>
      </c>
      <c r="D73" s="69">
        <f t="shared" si="29"/>
        <v>0</v>
      </c>
      <c r="E73" s="69">
        <f t="shared" si="29"/>
        <v>0</v>
      </c>
      <c r="F73" s="69">
        <f t="shared" si="29"/>
        <v>0</v>
      </c>
      <c r="G73" s="69">
        <f t="shared" si="29"/>
        <v>0</v>
      </c>
      <c r="H73" s="69">
        <f t="shared" si="29"/>
        <v>0</v>
      </c>
      <c r="I73" s="8"/>
      <c r="J73" s="8"/>
      <c r="K73" s="8"/>
      <c r="L73" s="8"/>
    </row>
    <row r="74" spans="1:12" ht="12.75">
      <c r="A74" s="70"/>
      <c r="B74" s="81" t="s">
        <v>253</v>
      </c>
      <c r="C74" s="69"/>
      <c r="D74" s="10"/>
      <c r="E74" s="10"/>
      <c r="F74" s="10"/>
      <c r="G74" s="7"/>
      <c r="H74" s="7"/>
      <c r="I74" s="8"/>
      <c r="J74" s="8"/>
      <c r="K74" s="8"/>
      <c r="L74" s="8"/>
    </row>
    <row r="75" spans="1:12" ht="12.75">
      <c r="A75" s="80" t="s">
        <v>254</v>
      </c>
      <c r="B75" s="73" t="s">
        <v>255</v>
      </c>
      <c r="C75" s="72"/>
      <c r="D75" s="10"/>
      <c r="E75" s="10"/>
      <c r="F75" s="10"/>
      <c r="G75" s="7"/>
      <c r="H75" s="7"/>
      <c r="I75" s="8"/>
      <c r="J75" s="8"/>
      <c r="K75" s="8"/>
      <c r="L75" s="8"/>
    </row>
    <row r="76" spans="1:12" ht="12.75">
      <c r="A76" s="80" t="s">
        <v>256</v>
      </c>
      <c r="B76" s="71" t="s">
        <v>257</v>
      </c>
      <c r="C76" s="72"/>
      <c r="D76" s="10"/>
      <c r="E76" s="10"/>
      <c r="F76" s="10"/>
      <c r="G76" s="7"/>
      <c r="H76" s="7"/>
      <c r="I76" s="8"/>
      <c r="J76" s="8"/>
      <c r="K76" s="8"/>
      <c r="L76" s="8"/>
    </row>
    <row r="77" spans="1:12" s="116" customFormat="1" ht="11.25" customHeight="1">
      <c r="A77" s="80" t="s">
        <v>258</v>
      </c>
      <c r="B77" s="73" t="s">
        <v>259</v>
      </c>
      <c r="C77" s="72"/>
      <c r="D77" s="10"/>
      <c r="E77" s="10"/>
      <c r="F77" s="10"/>
      <c r="G77" s="7"/>
      <c r="H77" s="7"/>
      <c r="I77" s="8"/>
      <c r="J77" s="8"/>
      <c r="K77" s="8"/>
      <c r="L77" s="8"/>
    </row>
    <row r="78" spans="1:12" s="116" customFormat="1" ht="12.75">
      <c r="A78" s="114"/>
      <c r="B78" s="71" t="s">
        <v>260</v>
      </c>
      <c r="C78" s="72"/>
      <c r="D78" s="10"/>
      <c r="E78" s="10"/>
      <c r="F78" s="10"/>
      <c r="G78" s="7"/>
      <c r="H78" s="7"/>
      <c r="I78" s="8"/>
      <c r="J78" s="8"/>
      <c r="K78" s="8"/>
      <c r="L78" s="8"/>
    </row>
    <row r="79" spans="1:12" s="116" customFormat="1" ht="12.75">
      <c r="A79" s="80" t="s">
        <v>172</v>
      </c>
      <c r="B79" s="68" t="s">
        <v>261</v>
      </c>
      <c r="C79" s="72"/>
      <c r="D79" s="10"/>
      <c r="E79" s="10"/>
      <c r="F79" s="10"/>
      <c r="G79" s="7"/>
      <c r="H79" s="7"/>
      <c r="I79" s="8"/>
      <c r="J79" s="8"/>
      <c r="K79" s="8"/>
      <c r="L79" s="8"/>
    </row>
    <row r="80" spans="1:12" s="116" customFormat="1" ht="12.75">
      <c r="A80" s="80" t="s">
        <v>262</v>
      </c>
      <c r="B80" s="68" t="s">
        <v>263</v>
      </c>
      <c r="C80" s="67">
        <f aca="true" t="shared" si="30" ref="C80:H80">+C40-C81+C26+C71+C153</f>
        <v>0</v>
      </c>
      <c r="D80" s="67">
        <f t="shared" si="30"/>
        <v>3533</v>
      </c>
      <c r="E80" s="67">
        <f t="shared" si="30"/>
        <v>4847.360000000001</v>
      </c>
      <c r="F80" s="67">
        <f t="shared" si="30"/>
        <v>0</v>
      </c>
      <c r="G80" s="67">
        <f t="shared" si="30"/>
        <v>8065.059999999997</v>
      </c>
      <c r="H80" s="67">
        <f t="shared" si="30"/>
        <v>4132.669999999997</v>
      </c>
      <c r="I80" s="8"/>
      <c r="J80" s="8"/>
      <c r="K80" s="8"/>
      <c r="L80" s="8"/>
    </row>
    <row r="81" spans="1:12" s="116" customFormat="1" ht="15">
      <c r="A81" s="80"/>
      <c r="B81" s="76" t="s">
        <v>264</v>
      </c>
      <c r="C81" s="82">
        <f aca="true" t="shared" si="31" ref="C81:H81">+C82+C116+C135+C136+C151+C152</f>
        <v>0</v>
      </c>
      <c r="D81" s="82">
        <f t="shared" si="31"/>
        <v>72745.69</v>
      </c>
      <c r="E81" s="82">
        <f t="shared" si="31"/>
        <v>67514.53</v>
      </c>
      <c r="F81" s="82">
        <f t="shared" si="31"/>
        <v>0</v>
      </c>
      <c r="G81" s="82">
        <f t="shared" si="31"/>
        <v>40676.799999999996</v>
      </c>
      <c r="H81" s="82">
        <f t="shared" si="31"/>
        <v>23322.46</v>
      </c>
      <c r="I81" s="8"/>
      <c r="J81" s="8"/>
      <c r="K81" s="8"/>
      <c r="L81" s="8"/>
    </row>
    <row r="82" spans="1:12" ht="25.5">
      <c r="A82" s="70" t="s">
        <v>265</v>
      </c>
      <c r="B82" s="68" t="s">
        <v>266</v>
      </c>
      <c r="C82" s="69">
        <f aca="true" t="shared" si="32" ref="C82:H82">+C83+C88+C99+C114+C115</f>
        <v>0</v>
      </c>
      <c r="D82" s="69">
        <f t="shared" si="32"/>
        <v>26978.36</v>
      </c>
      <c r="E82" s="69">
        <f t="shared" si="32"/>
        <v>21747.199999999997</v>
      </c>
      <c r="F82" s="69">
        <f t="shared" si="32"/>
        <v>0</v>
      </c>
      <c r="G82" s="69">
        <f t="shared" si="32"/>
        <v>9533.2</v>
      </c>
      <c r="H82" s="69">
        <f t="shared" si="32"/>
        <v>6496.5599999999995</v>
      </c>
      <c r="I82" s="8"/>
      <c r="J82" s="8"/>
      <c r="K82" s="8"/>
      <c r="L82" s="8"/>
    </row>
    <row r="83" spans="1:12" ht="12.75">
      <c r="A83" s="80" t="s">
        <v>267</v>
      </c>
      <c r="B83" s="68" t="s">
        <v>268</v>
      </c>
      <c r="C83" s="67">
        <f aca="true" t="shared" si="33" ref="C83:H83">+C84+C86+C87+C85</f>
        <v>0</v>
      </c>
      <c r="D83" s="67">
        <f t="shared" si="33"/>
        <v>15225.06</v>
      </c>
      <c r="E83" s="67">
        <f t="shared" si="33"/>
        <v>10152.06</v>
      </c>
      <c r="F83" s="67">
        <f t="shared" si="33"/>
        <v>0</v>
      </c>
      <c r="G83" s="67">
        <f t="shared" si="33"/>
        <v>5146.64</v>
      </c>
      <c r="H83" s="67">
        <f t="shared" si="33"/>
        <v>5140.58</v>
      </c>
      <c r="I83" s="8"/>
      <c r="J83" s="8"/>
      <c r="K83" s="8"/>
      <c r="L83" s="8"/>
    </row>
    <row r="84" spans="1:12" ht="12.75">
      <c r="A84" s="80"/>
      <c r="B84" s="71" t="s">
        <v>269</v>
      </c>
      <c r="C84" s="72"/>
      <c r="D84" s="10">
        <v>14787</v>
      </c>
      <c r="E84" s="10">
        <v>9858</v>
      </c>
      <c r="F84" s="10"/>
      <c r="G84" s="7">
        <f>H84+CHELTUIELI!G84</f>
        <v>5003.68</v>
      </c>
      <c r="H84" s="7">
        <v>5003.68</v>
      </c>
      <c r="I84" s="8"/>
      <c r="J84" s="8"/>
      <c r="K84" s="8"/>
      <c r="L84" s="8"/>
    </row>
    <row r="85" spans="1:12" ht="12.75">
      <c r="A85" s="80"/>
      <c r="B85" s="71" t="s">
        <v>364</v>
      </c>
      <c r="C85" s="72"/>
      <c r="D85" s="10"/>
      <c r="E85" s="10"/>
      <c r="F85" s="10"/>
      <c r="G85" s="7">
        <f>H85+CHELTUIELI!G85</f>
        <v>0</v>
      </c>
      <c r="H85" s="7"/>
      <c r="I85" s="8"/>
      <c r="J85" s="8"/>
      <c r="K85" s="8"/>
      <c r="L85" s="8"/>
    </row>
    <row r="86" spans="1:12" s="11" customFormat="1" ht="12.75">
      <c r="A86" s="80"/>
      <c r="B86" s="71" t="s">
        <v>270</v>
      </c>
      <c r="C86" s="72"/>
      <c r="D86" s="10">
        <v>6.06</v>
      </c>
      <c r="E86" s="10">
        <v>6.06</v>
      </c>
      <c r="F86" s="10"/>
      <c r="G86" s="7">
        <f>H86+CHELTUIELI!G86</f>
        <v>6.06</v>
      </c>
      <c r="H86" s="7">
        <v>0</v>
      </c>
      <c r="I86" s="8"/>
      <c r="J86" s="8"/>
      <c r="K86" s="8"/>
      <c r="L86" s="8"/>
    </row>
    <row r="87" spans="1:12" ht="38.25">
      <c r="A87" s="80"/>
      <c r="B87" s="71" t="s">
        <v>271</v>
      </c>
      <c r="C87" s="72"/>
      <c r="D87" s="10">
        <v>432</v>
      </c>
      <c r="E87" s="10">
        <v>288</v>
      </c>
      <c r="F87" s="10"/>
      <c r="G87" s="7">
        <f>H87+CHELTUIELI!G87</f>
        <v>136.9</v>
      </c>
      <c r="H87" s="7">
        <v>136.9</v>
      </c>
      <c r="I87" s="8"/>
      <c r="J87" s="8"/>
      <c r="K87" s="8"/>
      <c r="L87" s="8"/>
    </row>
    <row r="88" spans="1:12" ht="25.5">
      <c r="A88" s="80" t="s">
        <v>272</v>
      </c>
      <c r="B88" s="68" t="s">
        <v>273</v>
      </c>
      <c r="C88" s="72">
        <f aca="true" t="shared" si="34" ref="C88:H88">C89+C90+C91+C92+C93+C94+C95+C98</f>
        <v>0</v>
      </c>
      <c r="D88" s="72">
        <f t="shared" si="34"/>
        <v>6610.48</v>
      </c>
      <c r="E88" s="72">
        <f t="shared" si="34"/>
        <v>6488.63</v>
      </c>
      <c r="F88" s="72">
        <f t="shared" si="34"/>
        <v>0</v>
      </c>
      <c r="G88" s="72">
        <f t="shared" si="34"/>
        <v>2109.9700000000003</v>
      </c>
      <c r="H88" s="72">
        <f t="shared" si="34"/>
        <v>0</v>
      </c>
      <c r="I88" s="8"/>
      <c r="J88" s="8"/>
      <c r="K88" s="8"/>
      <c r="L88" s="8"/>
    </row>
    <row r="89" spans="1:12" ht="12.75">
      <c r="A89" s="80"/>
      <c r="B89" s="87" t="s">
        <v>274</v>
      </c>
      <c r="C89" s="72"/>
      <c r="D89" s="97">
        <v>70.75</v>
      </c>
      <c r="E89" s="10">
        <v>121.86</v>
      </c>
      <c r="F89" s="10"/>
      <c r="G89" s="7">
        <f>H89+CHELTUIELI!G89</f>
        <v>74.9</v>
      </c>
      <c r="H89" s="10"/>
      <c r="I89" s="8"/>
      <c r="J89" s="8"/>
      <c r="K89" s="8"/>
      <c r="L89" s="8"/>
    </row>
    <row r="90" spans="1:12" ht="12.75">
      <c r="A90" s="80"/>
      <c r="B90" s="87" t="s">
        <v>275</v>
      </c>
      <c r="C90" s="72"/>
      <c r="D90" s="97"/>
      <c r="E90" s="10"/>
      <c r="F90" s="10"/>
      <c r="G90" s="7">
        <f>H90+CHELTUIELI!G90</f>
        <v>0</v>
      </c>
      <c r="H90" s="7"/>
      <c r="I90" s="8"/>
      <c r="J90" s="8"/>
      <c r="K90" s="8"/>
      <c r="L90" s="8"/>
    </row>
    <row r="91" spans="1:12" ht="12.75">
      <c r="A91" s="80"/>
      <c r="B91" s="87" t="s">
        <v>276</v>
      </c>
      <c r="C91" s="72"/>
      <c r="D91" s="97">
        <v>21.89</v>
      </c>
      <c r="E91" s="10">
        <v>47.58</v>
      </c>
      <c r="F91" s="10"/>
      <c r="G91" s="7">
        <f>H91+CHELTUIELI!G91</f>
        <v>0</v>
      </c>
      <c r="H91" s="7"/>
      <c r="I91" s="8"/>
      <c r="J91" s="8"/>
      <c r="K91" s="8"/>
      <c r="L91" s="8"/>
    </row>
    <row r="92" spans="1:12" ht="12.75">
      <c r="A92" s="80"/>
      <c r="B92" s="87" t="s">
        <v>277</v>
      </c>
      <c r="C92" s="72"/>
      <c r="D92" s="97">
        <v>4157.53</v>
      </c>
      <c r="E92" s="10">
        <v>4206.34</v>
      </c>
      <c r="F92" s="10"/>
      <c r="G92" s="7">
        <f>H92+CHELTUIELI!G92</f>
        <v>1478.04</v>
      </c>
      <c r="H92" s="7"/>
      <c r="I92" s="8"/>
      <c r="J92" s="8"/>
      <c r="K92" s="8"/>
      <c r="L92" s="8"/>
    </row>
    <row r="93" spans="1:12" ht="12.75">
      <c r="A93" s="80"/>
      <c r="B93" s="91" t="s">
        <v>278</v>
      </c>
      <c r="C93" s="72"/>
      <c r="D93" s="98"/>
      <c r="E93" s="10"/>
      <c r="F93" s="10"/>
      <c r="G93" s="7">
        <f>H93+CHELTUIELI!G93</f>
        <v>0</v>
      </c>
      <c r="H93" s="7"/>
      <c r="I93" s="8"/>
      <c r="J93" s="8"/>
      <c r="K93" s="8"/>
      <c r="L93" s="8"/>
    </row>
    <row r="94" spans="1:12" ht="25.5">
      <c r="A94" s="80"/>
      <c r="B94" s="87" t="s">
        <v>279</v>
      </c>
      <c r="C94" s="72"/>
      <c r="D94" s="97">
        <v>133.07</v>
      </c>
      <c r="E94" s="10">
        <v>116.35</v>
      </c>
      <c r="F94" s="10"/>
      <c r="G94" s="7">
        <f>H94+CHELTUIELI!G94</f>
        <v>32.05</v>
      </c>
      <c r="H94" s="7"/>
      <c r="I94" s="8"/>
      <c r="J94" s="8"/>
      <c r="K94" s="8"/>
      <c r="L94" s="8"/>
    </row>
    <row r="95" spans="1:12" ht="12.75">
      <c r="A95" s="80"/>
      <c r="B95" s="87" t="s">
        <v>352</v>
      </c>
      <c r="C95" s="72">
        <f aca="true" t="shared" si="35" ref="C95:H95">C96+C97</f>
        <v>0</v>
      </c>
      <c r="D95" s="72">
        <f t="shared" si="35"/>
        <v>2227.24</v>
      </c>
      <c r="E95" s="72">
        <f t="shared" si="35"/>
        <v>1996.5</v>
      </c>
      <c r="F95" s="72">
        <f t="shared" si="35"/>
        <v>0</v>
      </c>
      <c r="G95" s="72">
        <f t="shared" si="35"/>
        <v>524.98</v>
      </c>
      <c r="H95" s="72">
        <f t="shared" si="35"/>
        <v>0</v>
      </c>
      <c r="I95" s="72"/>
      <c r="J95" s="8"/>
      <c r="K95" s="8"/>
      <c r="L95" s="8"/>
    </row>
    <row r="96" spans="1:12" ht="12.75">
      <c r="A96" s="80"/>
      <c r="B96" s="87" t="s">
        <v>353</v>
      </c>
      <c r="C96" s="72"/>
      <c r="D96" s="97">
        <v>1800.79</v>
      </c>
      <c r="E96" s="10">
        <v>1677.63</v>
      </c>
      <c r="F96" s="10"/>
      <c r="G96" s="7">
        <f>H96+CHELTUIELI!G96</f>
        <v>373.95</v>
      </c>
      <c r="H96" s="7"/>
      <c r="I96" s="8"/>
      <c r="J96" s="8"/>
      <c r="K96" s="8"/>
      <c r="L96" s="8"/>
    </row>
    <row r="97" spans="1:12" ht="12.75">
      <c r="A97" s="80"/>
      <c r="B97" s="92" t="s">
        <v>354</v>
      </c>
      <c r="C97" s="72"/>
      <c r="D97" s="99">
        <v>426.45</v>
      </c>
      <c r="E97" s="10">
        <v>318.87</v>
      </c>
      <c r="F97" s="10"/>
      <c r="G97" s="7">
        <f>H97+CHELTUIELI!G97</f>
        <v>151.03</v>
      </c>
      <c r="H97" s="7"/>
      <c r="I97" s="8"/>
      <c r="J97" s="8"/>
      <c r="K97" s="8"/>
      <c r="L97" s="8"/>
    </row>
    <row r="98" spans="1:12" ht="12.75">
      <c r="A98" s="80"/>
      <c r="B98" s="92" t="s">
        <v>280</v>
      </c>
      <c r="C98" s="72"/>
      <c r="D98" s="99"/>
      <c r="E98" s="10"/>
      <c r="F98" s="10"/>
      <c r="G98" s="7"/>
      <c r="H98" s="7"/>
      <c r="I98" s="8"/>
      <c r="J98" s="8"/>
      <c r="K98" s="8"/>
      <c r="L98" s="8"/>
    </row>
    <row r="99" spans="1:12" ht="25.5">
      <c r="A99" s="80" t="s">
        <v>281</v>
      </c>
      <c r="B99" s="68" t="s">
        <v>282</v>
      </c>
      <c r="C99" s="72">
        <f aca="true" t="shared" si="36" ref="C99:H99">C100+C101+C102+C103+C104+C105+C106+C107+C108+C109</f>
        <v>0</v>
      </c>
      <c r="D99" s="72">
        <f t="shared" si="36"/>
        <v>753.56</v>
      </c>
      <c r="E99" s="72">
        <f t="shared" si="36"/>
        <v>717.25</v>
      </c>
      <c r="F99" s="72">
        <f t="shared" si="36"/>
        <v>0</v>
      </c>
      <c r="G99" s="72">
        <f t="shared" si="36"/>
        <v>184.13</v>
      </c>
      <c r="H99" s="72">
        <f t="shared" si="36"/>
        <v>0</v>
      </c>
      <c r="I99" s="8"/>
      <c r="J99" s="8"/>
      <c r="K99" s="8"/>
      <c r="L99" s="8"/>
    </row>
    <row r="100" spans="1:12" ht="12.75">
      <c r="A100" s="80"/>
      <c r="B100" s="87" t="s">
        <v>277</v>
      </c>
      <c r="C100" s="72"/>
      <c r="D100" s="97">
        <v>531.41</v>
      </c>
      <c r="E100" s="10">
        <v>529.45</v>
      </c>
      <c r="F100" s="10"/>
      <c r="G100" s="7">
        <f>H100+CHELTUIELI!G100</f>
        <v>184.13</v>
      </c>
      <c r="H100" s="7"/>
      <c r="I100" s="8"/>
      <c r="J100" s="8"/>
      <c r="K100" s="8"/>
      <c r="L100" s="8"/>
    </row>
    <row r="101" spans="1:255" s="11" customFormat="1" ht="25.5">
      <c r="A101" s="80"/>
      <c r="B101" s="93" t="s">
        <v>283</v>
      </c>
      <c r="C101" s="72"/>
      <c r="D101" s="100">
        <v>2.9</v>
      </c>
      <c r="E101" s="10">
        <v>2.04</v>
      </c>
      <c r="F101" s="10"/>
      <c r="G101" s="7">
        <f>H101+CHELTUIELI!G101</f>
        <v>0</v>
      </c>
      <c r="H101" s="7"/>
      <c r="I101" s="8"/>
      <c r="J101" s="8"/>
      <c r="K101" s="8"/>
      <c r="L101" s="8"/>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c r="FQ101" s="20"/>
      <c r="FR101" s="20"/>
      <c r="FS101" s="20"/>
      <c r="FT101" s="20"/>
      <c r="FU101" s="20"/>
      <c r="FV101" s="20"/>
      <c r="FW101" s="20"/>
      <c r="FX101" s="20"/>
      <c r="FY101" s="20"/>
      <c r="FZ101" s="20"/>
      <c r="GA101" s="20"/>
      <c r="GB101" s="20"/>
      <c r="GC101" s="20"/>
      <c r="GD101" s="20"/>
      <c r="GE101" s="20"/>
      <c r="GF101" s="20"/>
      <c r="GG101" s="20"/>
      <c r="GH101" s="20"/>
      <c r="GI101" s="20"/>
      <c r="GJ101" s="20"/>
      <c r="GK101" s="20"/>
      <c r="GL101" s="20"/>
      <c r="GM101" s="20"/>
      <c r="GN101" s="20"/>
      <c r="GO101" s="20"/>
      <c r="GP101" s="20"/>
      <c r="GQ101" s="20"/>
      <c r="GR101" s="20"/>
      <c r="GS101" s="20"/>
      <c r="GT101" s="20"/>
      <c r="GU101" s="20"/>
      <c r="GV101" s="20"/>
      <c r="GW101" s="20"/>
      <c r="GX101" s="20"/>
      <c r="GY101" s="20"/>
      <c r="GZ101" s="20"/>
      <c r="HA101" s="20"/>
      <c r="HB101" s="20"/>
      <c r="HC101" s="20"/>
      <c r="HD101" s="20"/>
      <c r="HE101" s="20"/>
      <c r="HF101" s="20"/>
      <c r="HG101" s="20"/>
      <c r="HH101" s="20"/>
      <c r="HI101" s="20"/>
      <c r="HJ101" s="20"/>
      <c r="HK101" s="20"/>
      <c r="HL101" s="20"/>
      <c r="HM101" s="20"/>
      <c r="HN101" s="20"/>
      <c r="HO101" s="20"/>
      <c r="HP101" s="20"/>
      <c r="HQ101" s="20"/>
      <c r="HR101" s="20"/>
      <c r="HS101" s="20"/>
      <c r="HT101" s="20"/>
      <c r="HU101" s="20"/>
      <c r="HV101" s="20"/>
      <c r="HW101" s="20"/>
      <c r="HX101" s="20"/>
      <c r="HY101" s="20"/>
      <c r="HZ101" s="20"/>
      <c r="IA101" s="20"/>
      <c r="IB101" s="20"/>
      <c r="IC101" s="20"/>
      <c r="ID101" s="20"/>
      <c r="IE101" s="20"/>
      <c r="IF101" s="20"/>
      <c r="IG101" s="20"/>
      <c r="IH101" s="20"/>
      <c r="II101" s="20"/>
      <c r="IJ101" s="20"/>
      <c r="IK101" s="20"/>
      <c r="IL101" s="20"/>
      <c r="IM101" s="20"/>
      <c r="IN101" s="20"/>
      <c r="IO101" s="20"/>
      <c r="IP101" s="20"/>
      <c r="IQ101" s="20"/>
      <c r="IR101" s="20"/>
      <c r="IS101" s="20"/>
      <c r="IT101" s="20"/>
      <c r="IU101" s="20"/>
    </row>
    <row r="102" spans="1:255" s="11" customFormat="1" ht="12.75">
      <c r="A102" s="80"/>
      <c r="B102" s="94" t="s">
        <v>284</v>
      </c>
      <c r="C102" s="72"/>
      <c r="D102" s="101">
        <v>219.25</v>
      </c>
      <c r="E102" s="10">
        <v>185.76</v>
      </c>
      <c r="F102" s="10"/>
      <c r="G102" s="7">
        <f>H102+CHELTUIELI!G102</f>
        <v>0</v>
      </c>
      <c r="H102" s="7"/>
      <c r="I102" s="8"/>
      <c r="J102" s="8"/>
      <c r="K102" s="8"/>
      <c r="L102" s="8"/>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c r="FQ102" s="20"/>
      <c r="FR102" s="20"/>
      <c r="FS102" s="20"/>
      <c r="FT102" s="20"/>
      <c r="FU102" s="20"/>
      <c r="FV102" s="20"/>
      <c r="FW102" s="20"/>
      <c r="FX102" s="20"/>
      <c r="FY102" s="20"/>
      <c r="FZ102" s="20"/>
      <c r="GA102" s="20"/>
      <c r="GB102" s="20"/>
      <c r="GC102" s="20"/>
      <c r="GD102" s="20"/>
      <c r="GE102" s="20"/>
      <c r="GF102" s="20"/>
      <c r="GG102" s="20"/>
      <c r="GH102" s="20"/>
      <c r="GI102" s="20"/>
      <c r="GJ102" s="20"/>
      <c r="GK102" s="20"/>
      <c r="GL102" s="20"/>
      <c r="GM102" s="20"/>
      <c r="GN102" s="20"/>
      <c r="GO102" s="20"/>
      <c r="GP102" s="20"/>
      <c r="GQ102" s="20"/>
      <c r="GR102" s="20"/>
      <c r="GS102" s="20"/>
      <c r="GT102" s="20"/>
      <c r="GU102" s="20"/>
      <c r="GV102" s="20"/>
      <c r="GW102" s="20"/>
      <c r="GX102" s="20"/>
      <c r="GY102" s="20"/>
      <c r="GZ102" s="20"/>
      <c r="HA102" s="20"/>
      <c r="HB102" s="20"/>
      <c r="HC102" s="20"/>
      <c r="HD102" s="20"/>
      <c r="HE102" s="20"/>
      <c r="HF102" s="20"/>
      <c r="HG102" s="20"/>
      <c r="HH102" s="20"/>
      <c r="HI102" s="20"/>
      <c r="HJ102" s="20"/>
      <c r="HK102" s="20"/>
      <c r="HL102" s="20"/>
      <c r="HM102" s="20"/>
      <c r="HN102" s="20"/>
      <c r="HO102" s="20"/>
      <c r="HP102" s="20"/>
      <c r="HQ102" s="20"/>
      <c r="HR102" s="20"/>
      <c r="HS102" s="20"/>
      <c r="HT102" s="20"/>
      <c r="HU102" s="20"/>
      <c r="HV102" s="20"/>
      <c r="HW102" s="20"/>
      <c r="HX102" s="20"/>
      <c r="HY102" s="20"/>
      <c r="HZ102" s="20"/>
      <c r="IA102" s="20"/>
      <c r="IB102" s="20"/>
      <c r="IC102" s="20"/>
      <c r="ID102" s="20"/>
      <c r="IE102" s="20"/>
      <c r="IF102" s="20"/>
      <c r="IG102" s="20"/>
      <c r="IH102" s="20"/>
      <c r="II102" s="20"/>
      <c r="IJ102" s="20"/>
      <c r="IK102" s="20"/>
      <c r="IL102" s="20"/>
      <c r="IM102" s="20"/>
      <c r="IN102" s="20"/>
      <c r="IO102" s="20"/>
      <c r="IP102" s="20"/>
      <c r="IQ102" s="20"/>
      <c r="IR102" s="20"/>
      <c r="IS102" s="20"/>
      <c r="IT102" s="20"/>
      <c r="IU102" s="20"/>
    </row>
    <row r="103" spans="1:12" s="11" customFormat="1" ht="25.5">
      <c r="A103" s="80"/>
      <c r="B103" s="94" t="s">
        <v>285</v>
      </c>
      <c r="C103" s="72"/>
      <c r="D103" s="101"/>
      <c r="E103" s="10"/>
      <c r="F103" s="10"/>
      <c r="G103" s="7">
        <f>H103+CHELTUIELI!G103</f>
        <v>0</v>
      </c>
      <c r="H103" s="7"/>
      <c r="I103" s="8"/>
      <c r="J103" s="8"/>
      <c r="K103" s="8"/>
      <c r="L103" s="8"/>
    </row>
    <row r="104" spans="1:12" s="11" customFormat="1" ht="12.75">
      <c r="A104" s="80"/>
      <c r="B104" s="94" t="s">
        <v>286</v>
      </c>
      <c r="C104" s="72"/>
      <c r="D104" s="101"/>
      <c r="E104" s="10"/>
      <c r="F104" s="10"/>
      <c r="G104" s="7">
        <f>H104+CHELTUIELI!G104</f>
        <v>0</v>
      </c>
      <c r="H104" s="7"/>
      <c r="I104" s="8"/>
      <c r="J104" s="8"/>
      <c r="K104" s="8"/>
      <c r="L104" s="8"/>
    </row>
    <row r="105" spans="1:255" ht="12.75">
      <c r="A105" s="80"/>
      <c r="B105" s="87" t="s">
        <v>274</v>
      </c>
      <c r="C105" s="72"/>
      <c r="D105" s="97"/>
      <c r="E105" s="10"/>
      <c r="F105" s="10"/>
      <c r="G105" s="7">
        <f>H105+CHELTUIELI!G105</f>
        <v>0</v>
      </c>
      <c r="H105" s="7"/>
      <c r="I105" s="8"/>
      <c r="J105" s="8"/>
      <c r="K105" s="8"/>
      <c r="L105" s="8"/>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c r="FL105" s="11"/>
      <c r="FM105" s="11"/>
      <c r="FN105" s="11"/>
      <c r="FO105" s="11"/>
      <c r="FP105" s="11"/>
      <c r="FQ105" s="11"/>
      <c r="FR105" s="11"/>
      <c r="FS105" s="11"/>
      <c r="FT105" s="11"/>
      <c r="FU105" s="11"/>
      <c r="FV105" s="11"/>
      <c r="FW105" s="11"/>
      <c r="FX105" s="11"/>
      <c r="FY105" s="11"/>
      <c r="FZ105" s="11"/>
      <c r="GA105" s="11"/>
      <c r="GB105" s="11"/>
      <c r="GC105" s="11"/>
      <c r="GD105" s="11"/>
      <c r="GE105" s="11"/>
      <c r="GF105" s="11"/>
      <c r="GG105" s="11"/>
      <c r="GH105" s="11"/>
      <c r="GI105" s="11"/>
      <c r="GJ105" s="11"/>
      <c r="GK105" s="11"/>
      <c r="GL105" s="11"/>
      <c r="GM105" s="11"/>
      <c r="GN105" s="11"/>
      <c r="GO105" s="11"/>
      <c r="GP105" s="11"/>
      <c r="GQ105" s="11"/>
      <c r="GR105" s="11"/>
      <c r="GS105" s="11"/>
      <c r="GT105" s="11"/>
      <c r="GU105" s="11"/>
      <c r="GV105" s="11"/>
      <c r="GW105" s="11"/>
      <c r="GX105" s="11"/>
      <c r="GY105" s="11"/>
      <c r="GZ105" s="11"/>
      <c r="HA105" s="11"/>
      <c r="HB105" s="11"/>
      <c r="HC105" s="11"/>
      <c r="HD105" s="11"/>
      <c r="HE105" s="11"/>
      <c r="HF105" s="11"/>
      <c r="HG105" s="11"/>
      <c r="HH105" s="11"/>
      <c r="HI105" s="11"/>
      <c r="HJ105" s="11"/>
      <c r="HK105" s="11"/>
      <c r="HL105" s="11"/>
      <c r="HM105" s="11"/>
      <c r="HN105" s="11"/>
      <c r="HO105" s="11"/>
      <c r="HP105" s="11"/>
      <c r="HQ105" s="11"/>
      <c r="HR105" s="11"/>
      <c r="HS105" s="11"/>
      <c r="HT105" s="11"/>
      <c r="HU105" s="11"/>
      <c r="HV105" s="11"/>
      <c r="HW105" s="11"/>
      <c r="HX105" s="11"/>
      <c r="HY105" s="11"/>
      <c r="HZ105" s="11"/>
      <c r="IA105" s="11"/>
      <c r="IB105" s="11"/>
      <c r="IC105" s="11"/>
      <c r="ID105" s="11"/>
      <c r="IE105" s="11"/>
      <c r="IF105" s="11"/>
      <c r="IG105" s="11"/>
      <c r="IH105" s="11"/>
      <c r="II105" s="11"/>
      <c r="IJ105" s="11"/>
      <c r="IK105" s="11"/>
      <c r="IL105" s="11"/>
      <c r="IM105" s="11"/>
      <c r="IN105" s="11"/>
      <c r="IO105" s="11"/>
      <c r="IP105" s="11"/>
      <c r="IQ105" s="11"/>
      <c r="IR105" s="11"/>
      <c r="IS105" s="11"/>
      <c r="IT105" s="11"/>
      <c r="IU105" s="11"/>
    </row>
    <row r="106" spans="1:12" s="11" customFormat="1" ht="12.75">
      <c r="A106" s="80"/>
      <c r="B106" s="94" t="s">
        <v>287</v>
      </c>
      <c r="C106" s="72"/>
      <c r="D106" s="101"/>
      <c r="E106" s="10"/>
      <c r="F106" s="10"/>
      <c r="G106" s="7">
        <f>H106+CHELTUIELI!G106</f>
        <v>0</v>
      </c>
      <c r="H106" s="83"/>
      <c r="I106" s="8"/>
      <c r="J106" s="8"/>
      <c r="K106" s="8"/>
      <c r="L106" s="8"/>
    </row>
    <row r="107" spans="1:12" s="11" customFormat="1" ht="12.75">
      <c r="A107" s="80"/>
      <c r="B107" s="94" t="s">
        <v>288</v>
      </c>
      <c r="C107" s="72"/>
      <c r="D107" s="101"/>
      <c r="E107" s="10"/>
      <c r="F107" s="10"/>
      <c r="G107" s="7">
        <f>H107+CHELTUIELI!G107</f>
        <v>0</v>
      </c>
      <c r="H107" s="83"/>
      <c r="I107" s="8"/>
      <c r="J107" s="8"/>
      <c r="K107" s="8"/>
      <c r="L107" s="8"/>
    </row>
    <row r="108" spans="1:12" s="11" customFormat="1" ht="25.5">
      <c r="A108" s="80"/>
      <c r="B108" s="94" t="s">
        <v>355</v>
      </c>
      <c r="C108" s="72"/>
      <c r="D108" s="101"/>
      <c r="E108" s="10"/>
      <c r="F108" s="10"/>
      <c r="G108" s="7">
        <f>H108+CHELTUIELI!G108</f>
        <v>0</v>
      </c>
      <c r="H108" s="83"/>
      <c r="I108" s="8"/>
      <c r="J108" s="8"/>
      <c r="K108" s="8"/>
      <c r="L108" s="8"/>
    </row>
    <row r="109" spans="1:12" s="11" customFormat="1" ht="25.5">
      <c r="A109" s="80"/>
      <c r="B109" s="94" t="s">
        <v>356</v>
      </c>
      <c r="C109" s="72">
        <f aca="true" t="shared" si="37" ref="C109:H109">C110+C111+C112+C113</f>
        <v>0</v>
      </c>
      <c r="D109" s="72">
        <f t="shared" si="37"/>
        <v>0</v>
      </c>
      <c r="E109" s="72">
        <f t="shared" si="37"/>
        <v>0</v>
      </c>
      <c r="F109" s="72">
        <f t="shared" si="37"/>
        <v>0</v>
      </c>
      <c r="G109" s="72">
        <f t="shared" si="37"/>
        <v>0</v>
      </c>
      <c r="H109" s="72">
        <f t="shared" si="37"/>
        <v>0</v>
      </c>
      <c r="I109" s="8"/>
      <c r="J109" s="8"/>
      <c r="K109" s="8"/>
      <c r="L109" s="8"/>
    </row>
    <row r="110" spans="1:12" s="11" customFormat="1" ht="12.75">
      <c r="A110" s="80"/>
      <c r="B110" s="94" t="s">
        <v>312</v>
      </c>
      <c r="C110" s="72"/>
      <c r="D110" s="101"/>
      <c r="E110" s="10"/>
      <c r="F110" s="10"/>
      <c r="G110" s="83"/>
      <c r="H110" s="83"/>
      <c r="I110" s="8"/>
      <c r="J110" s="8"/>
      <c r="K110" s="8"/>
      <c r="L110" s="8"/>
    </row>
    <row r="111" spans="1:12" s="11" customFormat="1" ht="25.5">
      <c r="A111" s="80"/>
      <c r="B111" s="94" t="s">
        <v>313</v>
      </c>
      <c r="C111" s="72"/>
      <c r="D111" s="101"/>
      <c r="E111" s="10"/>
      <c r="F111" s="10"/>
      <c r="G111" s="83"/>
      <c r="H111" s="83"/>
      <c r="I111" s="8"/>
      <c r="J111" s="8"/>
      <c r="K111" s="8"/>
      <c r="L111" s="8"/>
    </row>
    <row r="112" spans="1:255" s="11" customFormat="1" ht="25.5">
      <c r="A112" s="80"/>
      <c r="B112" s="95" t="s">
        <v>314</v>
      </c>
      <c r="C112" s="72"/>
      <c r="D112" s="102"/>
      <c r="E112" s="10"/>
      <c r="F112" s="10"/>
      <c r="G112" s="83"/>
      <c r="H112" s="83"/>
      <c r="I112" s="8"/>
      <c r="J112" s="8"/>
      <c r="K112" s="8"/>
      <c r="L112" s="8"/>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c r="FQ112" s="20"/>
      <c r="FR112" s="20"/>
      <c r="FS112" s="20"/>
      <c r="FT112" s="20"/>
      <c r="FU112" s="20"/>
      <c r="FV112" s="20"/>
      <c r="FW112" s="20"/>
      <c r="FX112" s="20"/>
      <c r="FY112" s="20"/>
      <c r="FZ112" s="20"/>
      <c r="GA112" s="20"/>
      <c r="GB112" s="20"/>
      <c r="GC112" s="20"/>
      <c r="GD112" s="20"/>
      <c r="GE112" s="20"/>
      <c r="GF112" s="20"/>
      <c r="GG112" s="20"/>
      <c r="GH112" s="20"/>
      <c r="GI112" s="20"/>
      <c r="GJ112" s="20"/>
      <c r="GK112" s="20"/>
      <c r="GL112" s="20"/>
      <c r="GM112" s="20"/>
      <c r="GN112" s="20"/>
      <c r="GO112" s="20"/>
      <c r="GP112" s="20"/>
      <c r="GQ112" s="20"/>
      <c r="GR112" s="20"/>
      <c r="GS112" s="20"/>
      <c r="GT112" s="20"/>
      <c r="GU112" s="20"/>
      <c r="GV112" s="20"/>
      <c r="GW112" s="20"/>
      <c r="GX112" s="20"/>
      <c r="GY112" s="20"/>
      <c r="GZ112" s="20"/>
      <c r="HA112" s="20"/>
      <c r="HB112" s="20"/>
      <c r="HC112" s="20"/>
      <c r="HD112" s="20"/>
      <c r="HE112" s="20"/>
      <c r="HF112" s="20"/>
      <c r="HG112" s="20"/>
      <c r="HH112" s="20"/>
      <c r="HI112" s="20"/>
      <c r="HJ112" s="20"/>
      <c r="HK112" s="20"/>
      <c r="HL112" s="20"/>
      <c r="HM112" s="20"/>
      <c r="HN112" s="20"/>
      <c r="HO112" s="20"/>
      <c r="HP112" s="20"/>
      <c r="HQ112" s="20"/>
      <c r="HR112" s="20"/>
      <c r="HS112" s="20"/>
      <c r="HT112" s="20"/>
      <c r="HU112" s="20"/>
      <c r="HV112" s="20"/>
      <c r="HW112" s="20"/>
      <c r="HX112" s="20"/>
      <c r="HY112" s="20"/>
      <c r="HZ112" s="20"/>
      <c r="IA112" s="20"/>
      <c r="IB112" s="20"/>
      <c r="IC112" s="20"/>
      <c r="ID112" s="20"/>
      <c r="IE112" s="20"/>
      <c r="IF112" s="20"/>
      <c r="IG112" s="20"/>
      <c r="IH112" s="20"/>
      <c r="II112" s="20"/>
      <c r="IJ112" s="20"/>
      <c r="IK112" s="20"/>
      <c r="IL112" s="20"/>
      <c r="IM112" s="20"/>
      <c r="IN112" s="20"/>
      <c r="IO112" s="20"/>
      <c r="IP112" s="20"/>
      <c r="IQ112" s="20"/>
      <c r="IR112" s="20"/>
      <c r="IS112" s="20"/>
      <c r="IT112" s="20"/>
      <c r="IU112" s="20"/>
    </row>
    <row r="113" spans="1:12" s="11" customFormat="1" ht="25.5">
      <c r="A113" s="80"/>
      <c r="B113" s="95" t="s">
        <v>315</v>
      </c>
      <c r="C113" s="72"/>
      <c r="D113" s="102"/>
      <c r="E113" s="10"/>
      <c r="F113" s="10"/>
      <c r="G113" s="83"/>
      <c r="H113" s="83"/>
      <c r="I113" s="8"/>
      <c r="J113" s="8"/>
      <c r="K113" s="8"/>
      <c r="L113" s="8"/>
    </row>
    <row r="114" spans="1:12" s="11" customFormat="1" ht="12.75">
      <c r="A114" s="80" t="s">
        <v>289</v>
      </c>
      <c r="B114" s="132" t="s">
        <v>348</v>
      </c>
      <c r="C114" s="67"/>
      <c r="D114" s="10">
        <v>3511.26</v>
      </c>
      <c r="E114" s="10">
        <v>3511.26</v>
      </c>
      <c r="F114" s="10"/>
      <c r="G114" s="7">
        <f>H114+CHELTUIELI!G114</f>
        <v>1592.46</v>
      </c>
      <c r="H114" s="10">
        <v>1105.98</v>
      </c>
      <c r="I114" s="8"/>
      <c r="J114" s="8"/>
      <c r="K114" s="8"/>
      <c r="L114" s="8"/>
    </row>
    <row r="115" spans="1:255" ht="12.75">
      <c r="A115" s="80" t="s">
        <v>290</v>
      </c>
      <c r="B115" s="73" t="s">
        <v>349</v>
      </c>
      <c r="C115" s="72"/>
      <c r="D115" s="10">
        <v>878</v>
      </c>
      <c r="E115" s="10">
        <v>878</v>
      </c>
      <c r="F115" s="10"/>
      <c r="G115" s="7">
        <f>H115+CHELTUIELI!G115</f>
        <v>500</v>
      </c>
      <c r="H115" s="79">
        <v>250</v>
      </c>
      <c r="I115" s="8"/>
      <c r="J115" s="8"/>
      <c r="K115" s="8"/>
      <c r="L115" s="8"/>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c r="FF115" s="11"/>
      <c r="FG115" s="11"/>
      <c r="FH115" s="11"/>
      <c r="FI115" s="11"/>
      <c r="FJ115" s="11"/>
      <c r="FK115" s="11"/>
      <c r="FL115" s="11"/>
      <c r="FM115" s="11"/>
      <c r="FN115" s="11"/>
      <c r="FO115" s="11"/>
      <c r="FP115" s="11"/>
      <c r="FQ115" s="11"/>
      <c r="FR115" s="11"/>
      <c r="FS115" s="11"/>
      <c r="FT115" s="11"/>
      <c r="FU115" s="11"/>
      <c r="FV115" s="11"/>
      <c r="FW115" s="11"/>
      <c r="FX115" s="11"/>
      <c r="FY115" s="11"/>
      <c r="FZ115" s="11"/>
      <c r="GA115" s="11"/>
      <c r="GB115" s="11"/>
      <c r="GC115" s="11"/>
      <c r="GD115" s="11"/>
      <c r="GE115" s="11"/>
      <c r="GF115" s="11"/>
      <c r="GG115" s="11"/>
      <c r="GH115" s="11"/>
      <c r="GI115" s="11"/>
      <c r="GJ115" s="11"/>
      <c r="GK115" s="11"/>
      <c r="GL115" s="11"/>
      <c r="GM115" s="11"/>
      <c r="GN115" s="11"/>
      <c r="GO115" s="11"/>
      <c r="GP115" s="11"/>
      <c r="GQ115" s="11"/>
      <c r="GR115" s="11"/>
      <c r="GS115" s="11"/>
      <c r="GT115" s="11"/>
      <c r="GU115" s="11"/>
      <c r="GV115" s="11"/>
      <c r="GW115" s="11"/>
      <c r="GX115" s="11"/>
      <c r="GY115" s="11"/>
      <c r="GZ115" s="11"/>
      <c r="HA115" s="11"/>
      <c r="HB115" s="11"/>
      <c r="HC115" s="11"/>
      <c r="HD115" s="11"/>
      <c r="HE115" s="11"/>
      <c r="HF115" s="11"/>
      <c r="HG115" s="11"/>
      <c r="HH115" s="11"/>
      <c r="HI115" s="11"/>
      <c r="HJ115" s="11"/>
      <c r="HK115" s="11"/>
      <c r="HL115" s="11"/>
      <c r="HM115" s="11"/>
      <c r="HN115" s="11"/>
      <c r="HO115" s="11"/>
      <c r="HP115" s="11"/>
      <c r="HQ115" s="11"/>
      <c r="HR115" s="11"/>
      <c r="HS115" s="11"/>
      <c r="HT115" s="11"/>
      <c r="HU115" s="11"/>
      <c r="HV115" s="11"/>
      <c r="HW115" s="11"/>
      <c r="HX115" s="11"/>
      <c r="HY115" s="11"/>
      <c r="HZ115" s="11"/>
      <c r="IA115" s="11"/>
      <c r="IB115" s="11"/>
      <c r="IC115" s="11"/>
      <c r="ID115" s="11"/>
      <c r="IE115" s="11"/>
      <c r="IF115" s="11"/>
      <c r="IG115" s="11"/>
      <c r="IH115" s="11"/>
      <c r="II115" s="11"/>
      <c r="IJ115" s="11"/>
      <c r="IK115" s="11"/>
      <c r="IL115" s="11"/>
      <c r="IM115" s="11"/>
      <c r="IN115" s="11"/>
      <c r="IO115" s="11"/>
      <c r="IP115" s="11"/>
      <c r="IQ115" s="11"/>
      <c r="IR115" s="11"/>
      <c r="IS115" s="11"/>
      <c r="IT115" s="11"/>
      <c r="IU115" s="11"/>
    </row>
    <row r="116" spans="1:255" ht="12.75">
      <c r="A116" s="70" t="s">
        <v>291</v>
      </c>
      <c r="B116" s="68" t="s">
        <v>292</v>
      </c>
      <c r="C116" s="69">
        <f aca="true" t="shared" si="38" ref="C116:H116">+C117+C121+C124+C127+C131</f>
        <v>0</v>
      </c>
      <c r="D116" s="69">
        <f t="shared" si="38"/>
        <v>12192</v>
      </c>
      <c r="E116" s="69">
        <f t="shared" si="38"/>
        <v>12192</v>
      </c>
      <c r="F116" s="69">
        <f t="shared" si="38"/>
        <v>0</v>
      </c>
      <c r="G116" s="69">
        <f t="shared" si="38"/>
        <v>8316.48</v>
      </c>
      <c r="H116" s="69">
        <f t="shared" si="38"/>
        <v>4807.500000000001</v>
      </c>
      <c r="I116" s="8"/>
      <c r="J116" s="8"/>
      <c r="K116" s="8"/>
      <c r="L116" s="8"/>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11"/>
      <c r="FY116" s="11"/>
      <c r="FZ116" s="11"/>
      <c r="GA116" s="11"/>
      <c r="GB116" s="11"/>
      <c r="GC116" s="11"/>
      <c r="GD116" s="11"/>
      <c r="GE116" s="11"/>
      <c r="GF116" s="11"/>
      <c r="GG116" s="11"/>
      <c r="GH116" s="11"/>
      <c r="GI116" s="11"/>
      <c r="GJ116" s="11"/>
      <c r="GK116" s="11"/>
      <c r="GL116" s="11"/>
      <c r="GM116" s="11"/>
      <c r="GN116" s="11"/>
      <c r="GO116" s="11"/>
      <c r="GP116" s="11"/>
      <c r="GQ116" s="11"/>
      <c r="GR116" s="11"/>
      <c r="GS116" s="11"/>
      <c r="GT116" s="11"/>
      <c r="GU116" s="11"/>
      <c r="GV116" s="11"/>
      <c r="GW116" s="11"/>
      <c r="GX116" s="11"/>
      <c r="GY116" s="11"/>
      <c r="GZ116" s="11"/>
      <c r="HA116" s="11"/>
      <c r="HB116" s="11"/>
      <c r="HC116" s="11"/>
      <c r="HD116" s="11"/>
      <c r="HE116" s="11"/>
      <c r="HF116" s="11"/>
      <c r="HG116" s="11"/>
      <c r="HH116" s="11"/>
      <c r="HI116" s="11"/>
      <c r="HJ116" s="11"/>
      <c r="HK116" s="11"/>
      <c r="HL116" s="11"/>
      <c r="HM116" s="11"/>
      <c r="HN116" s="11"/>
      <c r="HO116" s="11"/>
      <c r="HP116" s="11"/>
      <c r="HQ116" s="11"/>
      <c r="HR116" s="11"/>
      <c r="HS116" s="11"/>
      <c r="HT116" s="11"/>
      <c r="HU116" s="11"/>
      <c r="HV116" s="11"/>
      <c r="HW116" s="11"/>
      <c r="HX116" s="11"/>
      <c r="HY116" s="11"/>
      <c r="HZ116" s="11"/>
      <c r="IA116" s="11"/>
      <c r="IB116" s="11"/>
      <c r="IC116" s="11"/>
      <c r="ID116" s="11"/>
      <c r="IE116" s="11"/>
      <c r="IF116" s="11"/>
      <c r="IG116" s="11"/>
      <c r="IH116" s="11"/>
      <c r="II116" s="11"/>
      <c r="IJ116" s="11"/>
      <c r="IK116" s="11"/>
      <c r="IL116" s="11"/>
      <c r="IM116" s="11"/>
      <c r="IN116" s="11"/>
      <c r="IO116" s="11"/>
      <c r="IP116" s="11"/>
      <c r="IQ116" s="11"/>
      <c r="IR116" s="11"/>
      <c r="IS116" s="11"/>
      <c r="IT116" s="11"/>
      <c r="IU116" s="11"/>
    </row>
    <row r="117" spans="1:255" ht="12.75">
      <c r="A117" s="70" t="s">
        <v>293</v>
      </c>
      <c r="B117" s="68" t="s">
        <v>294</v>
      </c>
      <c r="C117" s="67">
        <f aca="true" t="shared" si="39" ref="C117:H117">+C118+C120+C119</f>
        <v>0</v>
      </c>
      <c r="D117" s="67">
        <f t="shared" si="39"/>
        <v>7581</v>
      </c>
      <c r="E117" s="67">
        <f t="shared" si="39"/>
        <v>7581</v>
      </c>
      <c r="F117" s="67">
        <f t="shared" si="39"/>
        <v>0</v>
      </c>
      <c r="G117" s="67">
        <f t="shared" si="39"/>
        <v>5099.35</v>
      </c>
      <c r="H117" s="67">
        <f t="shared" si="39"/>
        <v>3099.94</v>
      </c>
      <c r="I117" s="8"/>
      <c r="J117" s="8"/>
      <c r="K117" s="8"/>
      <c r="L117" s="8"/>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c r="EN117" s="11"/>
      <c r="EO117" s="11"/>
      <c r="EP117" s="11"/>
      <c r="EQ117" s="11"/>
      <c r="ER117" s="11"/>
      <c r="ES117" s="11"/>
      <c r="ET117" s="11"/>
      <c r="EU117" s="11"/>
      <c r="EV117" s="11"/>
      <c r="EW117" s="11"/>
      <c r="EX117" s="11"/>
      <c r="EY117" s="11"/>
      <c r="EZ117" s="11"/>
      <c r="FA117" s="11"/>
      <c r="FB117" s="11"/>
      <c r="FC117" s="11"/>
      <c r="FD117" s="11"/>
      <c r="FE117" s="11"/>
      <c r="FF117" s="11"/>
      <c r="FG117" s="11"/>
      <c r="FH117" s="11"/>
      <c r="FI117" s="11"/>
      <c r="FJ117" s="11"/>
      <c r="FK117" s="11"/>
      <c r="FL117" s="11"/>
      <c r="FM117" s="11"/>
      <c r="FN117" s="11"/>
      <c r="FO117" s="11"/>
      <c r="FP117" s="11"/>
      <c r="FQ117" s="11"/>
      <c r="FR117" s="11"/>
      <c r="FS117" s="11"/>
      <c r="FT117" s="11"/>
      <c r="FU117" s="11"/>
      <c r="FV117" s="11"/>
      <c r="FW117" s="11"/>
      <c r="FX117" s="11"/>
      <c r="FY117" s="11"/>
      <c r="FZ117" s="11"/>
      <c r="GA117" s="11"/>
      <c r="GB117" s="11"/>
      <c r="GC117" s="11"/>
      <c r="GD117" s="11"/>
      <c r="GE117" s="11"/>
      <c r="GF117" s="11"/>
      <c r="GG117" s="11"/>
      <c r="GH117" s="11"/>
      <c r="GI117" s="11"/>
      <c r="GJ117" s="11"/>
      <c r="GK117" s="11"/>
      <c r="GL117" s="11"/>
      <c r="GM117" s="11"/>
      <c r="GN117" s="11"/>
      <c r="GO117" s="11"/>
      <c r="GP117" s="11"/>
      <c r="GQ117" s="11"/>
      <c r="GR117" s="11"/>
      <c r="GS117" s="11"/>
      <c r="GT117" s="11"/>
      <c r="GU117" s="11"/>
      <c r="GV117" s="11"/>
      <c r="GW117" s="11"/>
      <c r="GX117" s="11"/>
      <c r="GY117" s="11"/>
      <c r="GZ117" s="11"/>
      <c r="HA117" s="11"/>
      <c r="HB117" s="11"/>
      <c r="HC117" s="11"/>
      <c r="HD117" s="11"/>
      <c r="HE117" s="11"/>
      <c r="HF117" s="11"/>
      <c r="HG117" s="11"/>
      <c r="HH117" s="11"/>
      <c r="HI117" s="11"/>
      <c r="HJ117" s="11"/>
      <c r="HK117" s="11"/>
      <c r="HL117" s="11"/>
      <c r="HM117" s="11"/>
      <c r="HN117" s="11"/>
      <c r="HO117" s="11"/>
      <c r="HP117" s="11"/>
      <c r="HQ117" s="11"/>
      <c r="HR117" s="11"/>
      <c r="HS117" s="11"/>
      <c r="HT117" s="11"/>
      <c r="HU117" s="11"/>
      <c r="HV117" s="11"/>
      <c r="HW117" s="11"/>
      <c r="HX117" s="11"/>
      <c r="HY117" s="11"/>
      <c r="HZ117" s="11"/>
      <c r="IA117" s="11"/>
      <c r="IB117" s="11"/>
      <c r="IC117" s="11"/>
      <c r="ID117" s="11"/>
      <c r="IE117" s="11"/>
      <c r="IF117" s="11"/>
      <c r="IG117" s="11"/>
      <c r="IH117" s="11"/>
      <c r="II117" s="11"/>
      <c r="IJ117" s="11"/>
      <c r="IK117" s="11"/>
      <c r="IL117" s="11"/>
      <c r="IM117" s="11"/>
      <c r="IN117" s="11"/>
      <c r="IO117" s="11"/>
      <c r="IP117" s="11"/>
      <c r="IQ117" s="11"/>
      <c r="IR117" s="11"/>
      <c r="IS117" s="11"/>
      <c r="IT117" s="11"/>
      <c r="IU117" s="11"/>
    </row>
    <row r="118" spans="1:255" ht="12.75">
      <c r="A118" s="80"/>
      <c r="B118" s="84" t="s">
        <v>295</v>
      </c>
      <c r="C118" s="72"/>
      <c r="D118" s="10">
        <v>6656</v>
      </c>
      <c r="E118" s="10">
        <v>6656</v>
      </c>
      <c r="F118" s="10"/>
      <c r="G118" s="7">
        <f>H118+CHELTUIELI!G118</f>
        <v>4527.35</v>
      </c>
      <c r="H118" s="10">
        <v>2769.94</v>
      </c>
      <c r="I118" s="8"/>
      <c r="J118" s="8"/>
      <c r="K118" s="8"/>
      <c r="L118" s="8"/>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1"/>
      <c r="FN118" s="11"/>
      <c r="FO118" s="11"/>
      <c r="FP118" s="11"/>
      <c r="FQ118" s="11"/>
      <c r="FR118" s="11"/>
      <c r="FS118" s="11"/>
      <c r="FT118" s="11"/>
      <c r="FU118" s="11"/>
      <c r="FV118" s="11"/>
      <c r="FW118" s="11"/>
      <c r="FX118" s="11"/>
      <c r="FY118" s="11"/>
      <c r="FZ118" s="11"/>
      <c r="GA118" s="11"/>
      <c r="GB118" s="11"/>
      <c r="GC118" s="11"/>
      <c r="GD118" s="11"/>
      <c r="GE118" s="11"/>
      <c r="GF118" s="11"/>
      <c r="GG118" s="11"/>
      <c r="GH118" s="11"/>
      <c r="GI118" s="11"/>
      <c r="GJ118" s="11"/>
      <c r="GK118" s="11"/>
      <c r="GL118" s="11"/>
      <c r="GM118" s="11"/>
      <c r="GN118" s="11"/>
      <c r="GO118" s="11"/>
      <c r="GP118" s="11"/>
      <c r="GQ118" s="11"/>
      <c r="GR118" s="11"/>
      <c r="GS118" s="11"/>
      <c r="GT118" s="11"/>
      <c r="GU118" s="11"/>
      <c r="GV118" s="11"/>
      <c r="GW118" s="11"/>
      <c r="GX118" s="11"/>
      <c r="GY118" s="11"/>
      <c r="GZ118" s="11"/>
      <c r="HA118" s="11"/>
      <c r="HB118" s="11"/>
      <c r="HC118" s="11"/>
      <c r="HD118" s="11"/>
      <c r="HE118" s="11"/>
      <c r="HF118" s="11"/>
      <c r="HG118" s="11"/>
      <c r="HH118" s="11"/>
      <c r="HI118" s="11"/>
      <c r="HJ118" s="11"/>
      <c r="HK118" s="11"/>
      <c r="HL118" s="11"/>
      <c r="HM118" s="11"/>
      <c r="HN118" s="11"/>
      <c r="HO118" s="11"/>
      <c r="HP118" s="11"/>
      <c r="HQ118" s="11"/>
      <c r="HR118" s="11"/>
      <c r="HS118" s="11"/>
      <c r="HT118" s="11"/>
      <c r="HU118" s="11"/>
      <c r="HV118" s="11"/>
      <c r="HW118" s="11"/>
      <c r="HX118" s="11"/>
      <c r="HY118" s="11"/>
      <c r="HZ118" s="11"/>
      <c r="IA118" s="11"/>
      <c r="IB118" s="11"/>
      <c r="IC118" s="11"/>
      <c r="ID118" s="11"/>
      <c r="IE118" s="11"/>
      <c r="IF118" s="11"/>
      <c r="IG118" s="11"/>
      <c r="IH118" s="11"/>
      <c r="II118" s="11"/>
      <c r="IJ118" s="11"/>
      <c r="IK118" s="11"/>
      <c r="IL118" s="11"/>
      <c r="IM118" s="11"/>
      <c r="IN118" s="11"/>
      <c r="IO118" s="11"/>
      <c r="IP118" s="11"/>
      <c r="IQ118" s="11"/>
      <c r="IR118" s="11"/>
      <c r="IS118" s="11"/>
      <c r="IT118" s="11"/>
      <c r="IU118" s="11"/>
    </row>
    <row r="119" spans="1:255" ht="12.75">
      <c r="A119" s="80"/>
      <c r="B119" s="84" t="s">
        <v>350</v>
      </c>
      <c r="C119" s="72"/>
      <c r="D119" s="10"/>
      <c r="E119" s="10"/>
      <c r="F119" s="10"/>
      <c r="G119" s="10"/>
      <c r="H119" s="10"/>
      <c r="I119" s="8"/>
      <c r="J119" s="8"/>
      <c r="K119" s="8"/>
      <c r="L119" s="8"/>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c r="EH119" s="11"/>
      <c r="EI119" s="11"/>
      <c r="EJ119" s="11"/>
      <c r="EK119" s="11"/>
      <c r="EL119" s="11"/>
      <c r="EM119" s="11"/>
      <c r="EN119" s="11"/>
      <c r="EO119" s="11"/>
      <c r="EP119" s="11"/>
      <c r="EQ119" s="11"/>
      <c r="ER119" s="11"/>
      <c r="ES119" s="11"/>
      <c r="ET119" s="11"/>
      <c r="EU119" s="11"/>
      <c r="EV119" s="11"/>
      <c r="EW119" s="11"/>
      <c r="EX119" s="11"/>
      <c r="EY119" s="11"/>
      <c r="EZ119" s="11"/>
      <c r="FA119" s="11"/>
      <c r="FB119" s="11"/>
      <c r="FC119" s="11"/>
      <c r="FD119" s="11"/>
      <c r="FE119" s="11"/>
      <c r="FF119" s="11"/>
      <c r="FG119" s="11"/>
      <c r="FH119" s="11"/>
      <c r="FI119" s="11"/>
      <c r="FJ119" s="11"/>
      <c r="FK119" s="11"/>
      <c r="FL119" s="11"/>
      <c r="FM119" s="11"/>
      <c r="FN119" s="11"/>
      <c r="FO119" s="11"/>
      <c r="FP119" s="11"/>
      <c r="FQ119" s="11"/>
      <c r="FR119" s="11"/>
      <c r="FS119" s="11"/>
      <c r="FT119" s="11"/>
      <c r="FU119" s="11"/>
      <c r="FV119" s="11"/>
      <c r="FW119" s="11"/>
      <c r="FX119" s="11"/>
      <c r="FY119" s="11"/>
      <c r="FZ119" s="11"/>
      <c r="GA119" s="11"/>
      <c r="GB119" s="11"/>
      <c r="GC119" s="11"/>
      <c r="GD119" s="11"/>
      <c r="GE119" s="11"/>
      <c r="GF119" s="11"/>
      <c r="GG119" s="11"/>
      <c r="GH119" s="11"/>
      <c r="GI119" s="11"/>
      <c r="GJ119" s="11"/>
      <c r="GK119" s="11"/>
      <c r="GL119" s="11"/>
      <c r="GM119" s="11"/>
      <c r="GN119" s="11"/>
      <c r="GO119" s="11"/>
      <c r="GP119" s="11"/>
      <c r="GQ119" s="11"/>
      <c r="GR119" s="11"/>
      <c r="GS119" s="11"/>
      <c r="GT119" s="11"/>
      <c r="GU119" s="11"/>
      <c r="GV119" s="11"/>
      <c r="GW119" s="11"/>
      <c r="GX119" s="11"/>
      <c r="GY119" s="11"/>
      <c r="GZ119" s="11"/>
      <c r="HA119" s="11"/>
      <c r="HB119" s="11"/>
      <c r="HC119" s="11"/>
      <c r="HD119" s="11"/>
      <c r="HE119" s="11"/>
      <c r="HF119" s="11"/>
      <c r="HG119" s="11"/>
      <c r="HH119" s="11"/>
      <c r="HI119" s="11"/>
      <c r="HJ119" s="11"/>
      <c r="HK119" s="11"/>
      <c r="HL119" s="11"/>
      <c r="HM119" s="11"/>
      <c r="HN119" s="11"/>
      <c r="HO119" s="11"/>
      <c r="HP119" s="11"/>
      <c r="HQ119" s="11"/>
      <c r="HR119" s="11"/>
      <c r="HS119" s="11"/>
      <c r="HT119" s="11"/>
      <c r="HU119" s="11"/>
      <c r="HV119" s="11"/>
      <c r="HW119" s="11"/>
      <c r="HX119" s="11"/>
      <c r="HY119" s="11"/>
      <c r="HZ119" s="11"/>
      <c r="IA119" s="11"/>
      <c r="IB119" s="11"/>
      <c r="IC119" s="11"/>
      <c r="ID119" s="11"/>
      <c r="IE119" s="11"/>
      <c r="IF119" s="11"/>
      <c r="IG119" s="11"/>
      <c r="IH119" s="11"/>
      <c r="II119" s="11"/>
      <c r="IJ119" s="11"/>
      <c r="IK119" s="11"/>
      <c r="IL119" s="11"/>
      <c r="IM119" s="11"/>
      <c r="IN119" s="11"/>
      <c r="IO119" s="11"/>
      <c r="IP119" s="11"/>
      <c r="IQ119" s="11"/>
      <c r="IR119" s="11"/>
      <c r="IS119" s="11"/>
      <c r="IT119" s="11"/>
      <c r="IU119" s="11"/>
    </row>
    <row r="120" spans="1:255" ht="12.75">
      <c r="A120" s="80"/>
      <c r="B120" s="84" t="s">
        <v>296</v>
      </c>
      <c r="C120" s="72"/>
      <c r="D120" s="10">
        <v>925</v>
      </c>
      <c r="E120" s="10">
        <v>925</v>
      </c>
      <c r="F120" s="10"/>
      <c r="G120" s="7">
        <f>H120+CHELTUIELI!G120</f>
        <v>572</v>
      </c>
      <c r="H120" s="81">
        <v>330</v>
      </c>
      <c r="I120" s="8"/>
      <c r="J120" s="8"/>
      <c r="K120" s="8"/>
      <c r="L120" s="8"/>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c r="EK120" s="11"/>
      <c r="EL120" s="11"/>
      <c r="EM120" s="11"/>
      <c r="EN120" s="11"/>
      <c r="EO120" s="11"/>
      <c r="EP120" s="11"/>
      <c r="EQ120" s="11"/>
      <c r="ER120" s="11"/>
      <c r="ES120" s="11"/>
      <c r="ET120" s="11"/>
      <c r="EU120" s="11"/>
      <c r="EV120" s="11"/>
      <c r="EW120" s="11"/>
      <c r="EX120" s="11"/>
      <c r="EY120" s="11"/>
      <c r="EZ120" s="11"/>
      <c r="FA120" s="11"/>
      <c r="FB120" s="11"/>
      <c r="FC120" s="11"/>
      <c r="FD120" s="11"/>
      <c r="FE120" s="11"/>
      <c r="FF120" s="11"/>
      <c r="FG120" s="11"/>
      <c r="FH120" s="11"/>
      <c r="FI120" s="11"/>
      <c r="FJ120" s="11"/>
      <c r="FK120" s="11"/>
      <c r="FL120" s="11"/>
      <c r="FM120" s="11"/>
      <c r="FN120" s="11"/>
      <c r="FO120" s="11"/>
      <c r="FP120" s="11"/>
      <c r="FQ120" s="11"/>
      <c r="FR120" s="11"/>
      <c r="FS120" s="11"/>
      <c r="FT120" s="11"/>
      <c r="FU120" s="11"/>
      <c r="FV120" s="11"/>
      <c r="FW120" s="11"/>
      <c r="FX120" s="11"/>
      <c r="FY120" s="11"/>
      <c r="FZ120" s="11"/>
      <c r="GA120" s="11"/>
      <c r="GB120" s="11"/>
      <c r="GC120" s="11"/>
      <c r="GD120" s="11"/>
      <c r="GE120" s="11"/>
      <c r="GF120" s="11"/>
      <c r="GG120" s="11"/>
      <c r="GH120" s="11"/>
      <c r="GI120" s="11"/>
      <c r="GJ120" s="11"/>
      <c r="GK120" s="11"/>
      <c r="GL120" s="11"/>
      <c r="GM120" s="11"/>
      <c r="GN120" s="11"/>
      <c r="GO120" s="11"/>
      <c r="GP120" s="11"/>
      <c r="GQ120" s="11"/>
      <c r="GR120" s="11"/>
      <c r="GS120" s="11"/>
      <c r="GT120" s="11"/>
      <c r="GU120" s="11"/>
      <c r="GV120" s="11"/>
      <c r="GW120" s="11"/>
      <c r="GX120" s="11"/>
      <c r="GY120" s="11"/>
      <c r="GZ120" s="11"/>
      <c r="HA120" s="11"/>
      <c r="HB120" s="11"/>
      <c r="HC120" s="11"/>
      <c r="HD120" s="11"/>
      <c r="HE120" s="11"/>
      <c r="HF120" s="11"/>
      <c r="HG120" s="11"/>
      <c r="HH120" s="11"/>
      <c r="HI120" s="11"/>
      <c r="HJ120" s="11"/>
      <c r="HK120" s="11"/>
      <c r="HL120" s="11"/>
      <c r="HM120" s="11"/>
      <c r="HN120" s="11"/>
      <c r="HO120" s="11"/>
      <c r="HP120" s="11"/>
      <c r="HQ120" s="11"/>
      <c r="HR120" s="11"/>
      <c r="HS120" s="11"/>
      <c r="HT120" s="11"/>
      <c r="HU120" s="11"/>
      <c r="HV120" s="11"/>
      <c r="HW120" s="11"/>
      <c r="HX120" s="11"/>
      <c r="HY120" s="11"/>
      <c r="HZ120" s="11"/>
      <c r="IA120" s="11"/>
      <c r="IB120" s="11"/>
      <c r="IC120" s="11"/>
      <c r="ID120" s="11"/>
      <c r="IE120" s="11"/>
      <c r="IF120" s="11"/>
      <c r="IG120" s="11"/>
      <c r="IH120" s="11"/>
      <c r="II120" s="11"/>
      <c r="IJ120" s="11"/>
      <c r="IK120" s="11"/>
      <c r="IL120" s="11"/>
      <c r="IM120" s="11"/>
      <c r="IN120" s="11"/>
      <c r="IO120" s="11"/>
      <c r="IP120" s="11"/>
      <c r="IQ120" s="11"/>
      <c r="IR120" s="11"/>
      <c r="IS120" s="11"/>
      <c r="IT120" s="11"/>
      <c r="IU120" s="11"/>
    </row>
    <row r="121" spans="1:12" s="11" customFormat="1" ht="12.75">
      <c r="A121" s="80" t="s">
        <v>297</v>
      </c>
      <c r="B121" s="85" t="s">
        <v>298</v>
      </c>
      <c r="C121" s="72">
        <f aca="true" t="shared" si="40" ref="C121:H121">C122+C123</f>
        <v>0</v>
      </c>
      <c r="D121" s="72">
        <f t="shared" si="40"/>
        <v>2356</v>
      </c>
      <c r="E121" s="72">
        <f t="shared" si="40"/>
        <v>2356</v>
      </c>
      <c r="F121" s="72">
        <f t="shared" si="40"/>
        <v>0</v>
      </c>
      <c r="G121" s="72">
        <f t="shared" si="40"/>
        <v>1722.06</v>
      </c>
      <c r="H121" s="72">
        <f t="shared" si="40"/>
        <v>992.7</v>
      </c>
      <c r="I121" s="8"/>
      <c r="J121" s="8"/>
      <c r="K121" s="8"/>
      <c r="L121" s="8"/>
    </row>
    <row r="122" spans="1:255" ht="15">
      <c r="A122" s="80"/>
      <c r="B122" s="107" t="s">
        <v>269</v>
      </c>
      <c r="C122" s="72"/>
      <c r="D122" s="10">
        <v>2356</v>
      </c>
      <c r="E122" s="10">
        <v>2356</v>
      </c>
      <c r="F122" s="10"/>
      <c r="G122" s="7">
        <f>H122+CHELTUIELI!G122</f>
        <v>1722.06</v>
      </c>
      <c r="H122" s="81">
        <v>992.7</v>
      </c>
      <c r="I122" s="8"/>
      <c r="J122" s="8"/>
      <c r="K122" s="8"/>
      <c r="L122" s="8"/>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c r="FO122" s="11"/>
      <c r="FP122" s="11"/>
      <c r="FQ122" s="11"/>
      <c r="FR122" s="11"/>
      <c r="FS122" s="11"/>
      <c r="FT122" s="11"/>
      <c r="FU122" s="11"/>
      <c r="FV122" s="11"/>
      <c r="FW122" s="11"/>
      <c r="FX122" s="11"/>
      <c r="FY122" s="11"/>
      <c r="FZ122" s="11"/>
      <c r="GA122" s="11"/>
      <c r="GB122" s="11"/>
      <c r="GC122" s="11"/>
      <c r="GD122" s="11"/>
      <c r="GE122" s="11"/>
      <c r="GF122" s="11"/>
      <c r="GG122" s="11"/>
      <c r="GH122" s="11"/>
      <c r="GI122" s="11"/>
      <c r="GJ122" s="11"/>
      <c r="GK122" s="11"/>
      <c r="GL122" s="11"/>
      <c r="GM122" s="11"/>
      <c r="GN122" s="11"/>
      <c r="GO122" s="11"/>
      <c r="GP122" s="11"/>
      <c r="GQ122" s="11"/>
      <c r="GR122" s="11"/>
      <c r="GS122" s="11"/>
      <c r="GT122" s="11"/>
      <c r="GU122" s="11"/>
      <c r="GV122" s="11"/>
      <c r="GW122" s="11"/>
      <c r="GX122" s="11"/>
      <c r="GY122" s="11"/>
      <c r="GZ122" s="11"/>
      <c r="HA122" s="11"/>
      <c r="HB122" s="11"/>
      <c r="HC122" s="11"/>
      <c r="HD122" s="11"/>
      <c r="HE122" s="11"/>
      <c r="HF122" s="11"/>
      <c r="HG122" s="11"/>
      <c r="HH122" s="11"/>
      <c r="HI122" s="11"/>
      <c r="HJ122" s="11"/>
      <c r="HK122" s="11"/>
      <c r="HL122" s="11"/>
      <c r="HM122" s="11"/>
      <c r="HN122" s="11"/>
      <c r="HO122" s="11"/>
      <c r="HP122" s="11"/>
      <c r="HQ122" s="11"/>
      <c r="HR122" s="11"/>
      <c r="HS122" s="11"/>
      <c r="HT122" s="11"/>
      <c r="HU122" s="11"/>
      <c r="HV122" s="11"/>
      <c r="HW122" s="11"/>
      <c r="HX122" s="11"/>
      <c r="HY122" s="11"/>
      <c r="HZ122" s="11"/>
      <c r="IA122" s="11"/>
      <c r="IB122" s="11"/>
      <c r="IC122" s="11"/>
      <c r="ID122" s="11"/>
      <c r="IE122" s="11"/>
      <c r="IF122" s="11"/>
      <c r="IG122" s="11"/>
      <c r="IH122" s="11"/>
      <c r="II122" s="11"/>
      <c r="IJ122" s="11"/>
      <c r="IK122" s="11"/>
      <c r="IL122" s="11"/>
      <c r="IM122" s="11"/>
      <c r="IN122" s="11"/>
      <c r="IO122" s="11"/>
      <c r="IP122" s="11"/>
      <c r="IQ122" s="11"/>
      <c r="IR122" s="11"/>
      <c r="IS122" s="11"/>
      <c r="IT122" s="11"/>
      <c r="IU122" s="11"/>
    </row>
    <row r="123" spans="1:32" ht="15">
      <c r="A123" s="80"/>
      <c r="B123" s="107" t="s">
        <v>344</v>
      </c>
      <c r="C123" s="72"/>
      <c r="D123" s="10"/>
      <c r="E123" s="10"/>
      <c r="F123" s="10"/>
      <c r="G123" s="81"/>
      <c r="H123" s="81"/>
      <c r="I123" s="30"/>
      <c r="J123" s="30"/>
      <c r="K123" s="8"/>
      <c r="L123" s="8"/>
      <c r="M123" s="30"/>
      <c r="N123" s="30"/>
      <c r="O123" s="30"/>
      <c r="P123" s="30"/>
      <c r="Q123" s="30"/>
      <c r="R123" s="30"/>
      <c r="S123" s="30"/>
      <c r="T123" s="30"/>
      <c r="U123" s="30"/>
      <c r="V123" s="30"/>
      <c r="W123" s="30"/>
      <c r="X123" s="30"/>
      <c r="Y123" s="30"/>
      <c r="Z123" s="30"/>
      <c r="AA123" s="30"/>
      <c r="AB123" s="30"/>
      <c r="AC123" s="30"/>
      <c r="AD123" s="30"/>
      <c r="AE123" s="30"/>
      <c r="AF123" s="30"/>
    </row>
    <row r="124" spans="1:12" ht="12.75">
      <c r="A124" s="70" t="s">
        <v>299</v>
      </c>
      <c r="B124" s="86" t="s">
        <v>300</v>
      </c>
      <c r="C124" s="72">
        <f aca="true" t="shared" si="41" ref="C124:H124">+C125+C126</f>
        <v>0</v>
      </c>
      <c r="D124" s="72">
        <f t="shared" si="41"/>
        <v>349</v>
      </c>
      <c r="E124" s="72">
        <f t="shared" si="41"/>
        <v>349</v>
      </c>
      <c r="F124" s="72">
        <f t="shared" si="41"/>
        <v>0</v>
      </c>
      <c r="G124" s="72">
        <f t="shared" si="41"/>
        <v>213.47</v>
      </c>
      <c r="H124" s="72">
        <f t="shared" si="41"/>
        <v>108.52</v>
      </c>
      <c r="I124" s="8"/>
      <c r="J124" s="8"/>
      <c r="K124" s="8"/>
      <c r="L124" s="8"/>
    </row>
    <row r="125" spans="1:12" ht="12.75">
      <c r="A125" s="80"/>
      <c r="B125" s="84" t="s">
        <v>295</v>
      </c>
      <c r="C125" s="72"/>
      <c r="D125" s="10">
        <v>349</v>
      </c>
      <c r="E125" s="10">
        <v>349</v>
      </c>
      <c r="F125" s="10"/>
      <c r="G125" s="7">
        <f>H125+CHELTUIELI!G125</f>
        <v>213.47</v>
      </c>
      <c r="H125" s="7">
        <v>108.52</v>
      </c>
      <c r="I125" s="8"/>
      <c r="J125" s="8"/>
      <c r="K125" s="8"/>
      <c r="L125" s="8"/>
    </row>
    <row r="126" spans="1:40" ht="25.5">
      <c r="A126" s="80"/>
      <c r="B126" s="84" t="s">
        <v>301</v>
      </c>
      <c r="C126" s="72"/>
      <c r="D126" s="10"/>
      <c r="E126" s="10"/>
      <c r="F126" s="10"/>
      <c r="G126" s="7"/>
      <c r="H126" s="7"/>
      <c r="I126" s="8"/>
      <c r="J126" s="8"/>
      <c r="K126" s="8"/>
      <c r="L126" s="8"/>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row>
    <row r="127" spans="1:255" ht="12.75">
      <c r="A127" s="70" t="s">
        <v>302</v>
      </c>
      <c r="B127" s="86" t="s">
        <v>303</v>
      </c>
      <c r="C127" s="67">
        <f aca="true" t="shared" si="42" ref="C127:H127">+C128+C129+C130</f>
        <v>0</v>
      </c>
      <c r="D127" s="67">
        <f t="shared" si="42"/>
        <v>1705</v>
      </c>
      <c r="E127" s="67">
        <f t="shared" si="42"/>
        <v>1705</v>
      </c>
      <c r="F127" s="67">
        <f t="shared" si="42"/>
        <v>0</v>
      </c>
      <c r="G127" s="67">
        <f t="shared" si="42"/>
        <v>1144.13</v>
      </c>
      <c r="H127" s="67">
        <f t="shared" si="42"/>
        <v>536.68</v>
      </c>
      <c r="I127" s="8"/>
      <c r="J127" s="8"/>
      <c r="K127" s="8"/>
      <c r="L127" s="8"/>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1"/>
      <c r="FW127" s="11"/>
      <c r="FX127" s="11"/>
      <c r="FY127" s="11"/>
      <c r="FZ127" s="11"/>
      <c r="GA127" s="11"/>
      <c r="GB127" s="11"/>
      <c r="GC127" s="11"/>
      <c r="GD127" s="11"/>
      <c r="GE127" s="11"/>
      <c r="GF127" s="11"/>
      <c r="GG127" s="11"/>
      <c r="GH127" s="11"/>
      <c r="GI127" s="11"/>
      <c r="GJ127" s="11"/>
      <c r="GK127" s="11"/>
      <c r="GL127" s="11"/>
      <c r="GM127" s="11"/>
      <c r="GN127" s="11"/>
      <c r="GO127" s="11"/>
      <c r="GP127" s="11"/>
      <c r="GQ127" s="11"/>
      <c r="GR127" s="11"/>
      <c r="GS127" s="11"/>
      <c r="GT127" s="11"/>
      <c r="GU127" s="11"/>
      <c r="GV127" s="11"/>
      <c r="GW127" s="11"/>
      <c r="GX127" s="11"/>
      <c r="GY127" s="11"/>
      <c r="GZ127" s="11"/>
      <c r="HA127" s="11"/>
      <c r="HB127" s="11"/>
      <c r="HC127" s="11"/>
      <c r="HD127" s="11"/>
      <c r="HE127" s="11"/>
      <c r="HF127" s="11"/>
      <c r="HG127" s="11"/>
      <c r="HH127" s="11"/>
      <c r="HI127" s="11"/>
      <c r="HJ127" s="11"/>
      <c r="HK127" s="11"/>
      <c r="HL127" s="11"/>
      <c r="HM127" s="11"/>
      <c r="HN127" s="11"/>
      <c r="HO127" s="11"/>
      <c r="HP127" s="11"/>
      <c r="HQ127" s="11"/>
      <c r="HR127" s="11"/>
      <c r="HS127" s="11"/>
      <c r="HT127" s="11"/>
      <c r="HU127" s="11"/>
      <c r="HV127" s="11"/>
      <c r="HW127" s="11"/>
      <c r="HX127" s="11"/>
      <c r="HY127" s="11"/>
      <c r="HZ127" s="11"/>
      <c r="IA127" s="11"/>
      <c r="IB127" s="11"/>
      <c r="IC127" s="11"/>
      <c r="ID127" s="11"/>
      <c r="IE127" s="11"/>
      <c r="IF127" s="11"/>
      <c r="IG127" s="11"/>
      <c r="IH127" s="11"/>
      <c r="II127" s="11"/>
      <c r="IJ127" s="11"/>
      <c r="IK127" s="11"/>
      <c r="IL127" s="11"/>
      <c r="IM127" s="11"/>
      <c r="IN127" s="11"/>
      <c r="IO127" s="11"/>
      <c r="IP127" s="11"/>
      <c r="IQ127" s="11"/>
      <c r="IR127" s="11"/>
      <c r="IS127" s="11"/>
      <c r="IT127" s="11"/>
      <c r="IU127" s="11"/>
    </row>
    <row r="128" spans="1:12" ht="12.75">
      <c r="A128" s="80"/>
      <c r="B128" s="71" t="s">
        <v>340</v>
      </c>
      <c r="C128" s="72"/>
      <c r="D128" s="10">
        <v>1705</v>
      </c>
      <c r="E128" s="10">
        <v>1705</v>
      </c>
      <c r="F128" s="10"/>
      <c r="G128" s="7">
        <f>H128+CHELTUIELI!G128</f>
        <v>1144.13</v>
      </c>
      <c r="H128" s="7">
        <v>536.68</v>
      </c>
      <c r="K128" s="8"/>
      <c r="L128" s="8"/>
    </row>
    <row r="129" spans="1:12" ht="25.5">
      <c r="A129" s="80"/>
      <c r="B129" s="71" t="s">
        <v>341</v>
      </c>
      <c r="C129" s="72"/>
      <c r="D129" s="10"/>
      <c r="E129" s="10"/>
      <c r="F129" s="10"/>
      <c r="G129" s="10"/>
      <c r="H129" s="10"/>
      <c r="K129" s="8"/>
      <c r="L129" s="8"/>
    </row>
    <row r="130" spans="1:12" ht="25.5">
      <c r="A130" s="80"/>
      <c r="B130" s="71" t="s">
        <v>304</v>
      </c>
      <c r="C130" s="72"/>
      <c r="D130" s="10"/>
      <c r="E130" s="10"/>
      <c r="F130" s="10"/>
      <c r="G130" s="7"/>
      <c r="H130" s="7"/>
      <c r="K130" s="8"/>
      <c r="L130" s="8"/>
    </row>
    <row r="131" spans="1:12" ht="25.5">
      <c r="A131" s="70" t="s">
        <v>305</v>
      </c>
      <c r="B131" s="86" t="s">
        <v>306</v>
      </c>
      <c r="C131" s="72">
        <f aca="true" t="shared" si="43" ref="C131:H131">+C132+C134+C133</f>
        <v>0</v>
      </c>
      <c r="D131" s="72">
        <f t="shared" si="43"/>
        <v>201</v>
      </c>
      <c r="E131" s="72">
        <f t="shared" si="43"/>
        <v>201</v>
      </c>
      <c r="F131" s="72">
        <f t="shared" si="43"/>
        <v>0</v>
      </c>
      <c r="G131" s="72">
        <f t="shared" si="43"/>
        <v>137.47</v>
      </c>
      <c r="H131" s="72">
        <f t="shared" si="43"/>
        <v>69.66</v>
      </c>
      <c r="K131" s="8"/>
      <c r="L131" s="8"/>
    </row>
    <row r="132" spans="1:12" ht="12.75">
      <c r="A132" s="70"/>
      <c r="B132" s="84" t="s">
        <v>295</v>
      </c>
      <c r="C132" s="72"/>
      <c r="D132" s="10">
        <v>201</v>
      </c>
      <c r="E132" s="10">
        <v>201</v>
      </c>
      <c r="F132" s="10"/>
      <c r="G132" s="7">
        <f>H132+CHELTUIELI!G132</f>
        <v>137.47</v>
      </c>
      <c r="H132" s="7">
        <v>69.66</v>
      </c>
      <c r="K132" s="8"/>
      <c r="L132" s="8"/>
    </row>
    <row r="133" spans="1:12" ht="15">
      <c r="A133" s="70"/>
      <c r="B133" s="107" t="s">
        <v>344</v>
      </c>
      <c r="C133" s="72"/>
      <c r="D133" s="10"/>
      <c r="E133" s="10"/>
      <c r="F133" s="10"/>
      <c r="G133" s="7"/>
      <c r="H133" s="7"/>
      <c r="I133" s="30"/>
      <c r="J133" s="30"/>
      <c r="K133" s="8"/>
      <c r="L133" s="8"/>
    </row>
    <row r="134" spans="1:12" ht="25.5">
      <c r="A134" s="80"/>
      <c r="B134" s="84" t="s">
        <v>301</v>
      </c>
      <c r="C134" s="72"/>
      <c r="D134" s="10"/>
      <c r="E134" s="10"/>
      <c r="F134" s="10"/>
      <c r="G134" s="7"/>
      <c r="H134" s="7"/>
      <c r="I134" s="30"/>
      <c r="J134" s="30"/>
      <c r="K134" s="8"/>
      <c r="L134" s="8"/>
    </row>
    <row r="135" spans="1:12" ht="12.75">
      <c r="A135" s="70" t="s">
        <v>307</v>
      </c>
      <c r="B135" s="68" t="s">
        <v>351</v>
      </c>
      <c r="C135" s="72"/>
      <c r="D135" s="72"/>
      <c r="E135" s="72"/>
      <c r="F135" s="72"/>
      <c r="G135" s="72"/>
      <c r="H135" s="72"/>
      <c r="I135" s="30"/>
      <c r="J135" s="30"/>
      <c r="K135" s="8"/>
      <c r="L135" s="8"/>
    </row>
    <row r="136" spans="1:12" ht="12.75">
      <c r="A136" s="70" t="s">
        <v>308</v>
      </c>
      <c r="B136" s="68" t="s">
        <v>309</v>
      </c>
      <c r="C136" s="69">
        <f aca="true" t="shared" si="44" ref="C136:H136">+C137+C147</f>
        <v>0</v>
      </c>
      <c r="D136" s="69">
        <f t="shared" si="44"/>
        <v>33333</v>
      </c>
      <c r="E136" s="69">
        <f t="shared" si="44"/>
        <v>33333</v>
      </c>
      <c r="F136" s="69">
        <f t="shared" si="44"/>
        <v>0</v>
      </c>
      <c r="G136" s="69">
        <f t="shared" si="44"/>
        <v>22031.67</v>
      </c>
      <c r="H136" s="69">
        <f t="shared" si="44"/>
        <v>11300.619999999999</v>
      </c>
      <c r="I136" s="30"/>
      <c r="J136" s="30"/>
      <c r="K136" s="8"/>
      <c r="L136" s="8"/>
    </row>
    <row r="137" spans="1:12" ht="12.75">
      <c r="A137" s="80" t="s">
        <v>310</v>
      </c>
      <c r="B137" s="73" t="s">
        <v>311</v>
      </c>
      <c r="C137" s="72">
        <f aca="true" t="shared" si="45" ref="C137:H137">C138+C141+C140+C146+C139</f>
        <v>0</v>
      </c>
      <c r="D137" s="72">
        <f t="shared" si="45"/>
        <v>33333</v>
      </c>
      <c r="E137" s="72">
        <f t="shared" si="45"/>
        <v>33333</v>
      </c>
      <c r="F137" s="72">
        <f t="shared" si="45"/>
        <v>0</v>
      </c>
      <c r="G137" s="72">
        <f t="shared" si="45"/>
        <v>22031.67</v>
      </c>
      <c r="H137" s="72">
        <f t="shared" si="45"/>
        <v>11300.619999999999</v>
      </c>
      <c r="I137" s="30"/>
      <c r="J137" s="30"/>
      <c r="K137" s="8"/>
      <c r="L137" s="8"/>
    </row>
    <row r="138" spans="1:12" ht="12.75">
      <c r="A138" s="80"/>
      <c r="B138" s="71" t="s">
        <v>269</v>
      </c>
      <c r="C138" s="72"/>
      <c r="D138" s="10">
        <v>28739</v>
      </c>
      <c r="E138" s="10">
        <v>28739</v>
      </c>
      <c r="F138" s="10"/>
      <c r="G138" s="7">
        <f>H138+CHELTUIELI!G138</f>
        <v>18969.5</v>
      </c>
      <c r="H138" s="7">
        <v>9769.5</v>
      </c>
      <c r="K138" s="8"/>
      <c r="L138" s="8"/>
    </row>
    <row r="139" spans="1:12" ht="15">
      <c r="A139" s="80"/>
      <c r="B139" s="107" t="s">
        <v>344</v>
      </c>
      <c r="C139" s="72"/>
      <c r="D139" s="10">
        <v>4594</v>
      </c>
      <c r="E139" s="10">
        <v>4594</v>
      </c>
      <c r="F139" s="10"/>
      <c r="G139" s="7">
        <f>H139+CHELTUIELI!G139</f>
        <v>3062.17</v>
      </c>
      <c r="H139" s="7">
        <v>1531.12</v>
      </c>
      <c r="K139" s="8"/>
      <c r="L139" s="8"/>
    </row>
    <row r="140" spans="1:12" ht="51">
      <c r="A140" s="80"/>
      <c r="B140" s="87" t="s">
        <v>373</v>
      </c>
      <c r="C140" s="72"/>
      <c r="D140" s="10"/>
      <c r="E140" s="10"/>
      <c r="F140" s="10"/>
      <c r="G140" s="7"/>
      <c r="H140" s="7"/>
      <c r="K140" s="8"/>
      <c r="L140" s="8"/>
    </row>
    <row r="141" spans="1:12" ht="25.5">
      <c r="A141" s="80"/>
      <c r="B141" s="87" t="s">
        <v>356</v>
      </c>
      <c r="C141" s="72">
        <f aca="true" t="shared" si="46" ref="C141:H141">C142+C143+C144+C145</f>
        <v>0</v>
      </c>
      <c r="D141" s="72">
        <f t="shared" si="46"/>
        <v>0</v>
      </c>
      <c r="E141" s="72">
        <f t="shared" si="46"/>
        <v>0</v>
      </c>
      <c r="F141" s="72">
        <f t="shared" si="46"/>
        <v>0</v>
      </c>
      <c r="G141" s="72">
        <f t="shared" si="46"/>
        <v>0</v>
      </c>
      <c r="H141" s="72">
        <f t="shared" si="46"/>
        <v>0</v>
      </c>
      <c r="K141" s="8"/>
      <c r="L141" s="8"/>
    </row>
    <row r="142" spans="1:12" ht="12.75">
      <c r="A142" s="80"/>
      <c r="B142" s="87" t="s">
        <v>312</v>
      </c>
      <c r="C142" s="72"/>
      <c r="D142" s="72"/>
      <c r="E142" s="72"/>
      <c r="F142" s="72"/>
      <c r="G142" s="72"/>
      <c r="H142" s="72"/>
      <c r="K142" s="8"/>
      <c r="L142" s="8"/>
    </row>
    <row r="143" spans="1:12" ht="25.5">
      <c r="A143" s="80"/>
      <c r="B143" s="87" t="s">
        <v>313</v>
      </c>
      <c r="C143" s="72"/>
      <c r="D143" s="72"/>
      <c r="E143" s="72"/>
      <c r="F143" s="72"/>
      <c r="G143" s="72"/>
      <c r="H143" s="72"/>
      <c r="K143" s="8"/>
      <c r="L143" s="8"/>
    </row>
    <row r="144" spans="1:12" ht="25.5">
      <c r="A144" s="80"/>
      <c r="B144" s="87" t="s">
        <v>314</v>
      </c>
      <c r="C144" s="72"/>
      <c r="D144" s="72"/>
      <c r="E144" s="72"/>
      <c r="F144" s="72"/>
      <c r="G144" s="72"/>
      <c r="H144" s="72"/>
      <c r="K144" s="8"/>
      <c r="L144" s="8"/>
    </row>
    <row r="145" spans="1:12" ht="25.5">
      <c r="A145" s="80"/>
      <c r="B145" s="87" t="s">
        <v>315</v>
      </c>
      <c r="C145" s="72"/>
      <c r="D145" s="72"/>
      <c r="E145" s="72"/>
      <c r="F145" s="72"/>
      <c r="G145" s="72"/>
      <c r="H145" s="72"/>
      <c r="K145" s="8"/>
      <c r="L145" s="8"/>
    </row>
    <row r="146" spans="1:12" ht="13.5" customHeight="1">
      <c r="A146" s="80"/>
      <c r="B146" s="96" t="s">
        <v>342</v>
      </c>
      <c r="C146" s="72"/>
      <c r="D146" s="10"/>
      <c r="E146" s="10"/>
      <c r="F146" s="10"/>
      <c r="G146" s="7"/>
      <c r="H146" s="7"/>
      <c r="K146" s="8"/>
      <c r="L146" s="8"/>
    </row>
    <row r="147" spans="1:12" ht="12.75">
      <c r="A147" s="80" t="s">
        <v>316</v>
      </c>
      <c r="B147" s="73" t="s">
        <v>317</v>
      </c>
      <c r="C147" s="72">
        <f aca="true" t="shared" si="47" ref="C147:H147">C148+C149+C150</f>
        <v>0</v>
      </c>
      <c r="D147" s="72">
        <f t="shared" si="47"/>
        <v>0</v>
      </c>
      <c r="E147" s="72">
        <f t="shared" si="47"/>
        <v>0</v>
      </c>
      <c r="F147" s="72">
        <f t="shared" si="47"/>
        <v>0</v>
      </c>
      <c r="G147" s="72">
        <f t="shared" si="47"/>
        <v>0</v>
      </c>
      <c r="H147" s="72">
        <f t="shared" si="47"/>
        <v>0</v>
      </c>
      <c r="K147" s="8"/>
      <c r="L147" s="8"/>
    </row>
    <row r="148" spans="1:12" ht="15">
      <c r="A148" s="80"/>
      <c r="B148" s="107" t="s">
        <v>269</v>
      </c>
      <c r="C148" s="72"/>
      <c r="D148" s="10"/>
      <c r="E148" s="10"/>
      <c r="F148" s="10"/>
      <c r="G148" s="10"/>
      <c r="H148" s="10"/>
      <c r="I148" s="30"/>
      <c r="K148" s="8"/>
      <c r="L148" s="8"/>
    </row>
    <row r="149" spans="1:12" ht="15">
      <c r="A149" s="80"/>
      <c r="B149" s="107" t="s">
        <v>344</v>
      </c>
      <c r="C149" s="72"/>
      <c r="D149" s="10"/>
      <c r="E149" s="10"/>
      <c r="F149" s="10"/>
      <c r="G149" s="10"/>
      <c r="H149" s="10"/>
      <c r="I149" s="30"/>
      <c r="J149" s="30"/>
      <c r="K149" s="8"/>
      <c r="L149" s="8"/>
    </row>
    <row r="150" spans="1:12" s="129" customFormat="1" ht="15">
      <c r="A150" s="125"/>
      <c r="B150" s="133" t="s">
        <v>372</v>
      </c>
      <c r="C150" s="127"/>
      <c r="D150" s="128"/>
      <c r="E150" s="128"/>
      <c r="F150" s="128"/>
      <c r="G150" s="128"/>
      <c r="H150" s="128"/>
      <c r="I150" s="130"/>
      <c r="J150" s="130"/>
      <c r="K150" s="121"/>
      <c r="L150" s="121"/>
    </row>
    <row r="151" spans="1:12" ht="12.75">
      <c r="A151" s="70" t="s">
        <v>318</v>
      </c>
      <c r="B151" s="68" t="s">
        <v>319</v>
      </c>
      <c r="C151" s="72"/>
      <c r="D151" s="10">
        <v>206</v>
      </c>
      <c r="E151" s="10">
        <v>206</v>
      </c>
      <c r="F151" s="10"/>
      <c r="G151" s="7">
        <f>H151+CHELTUIELI!G151</f>
        <v>146.34</v>
      </c>
      <c r="H151" s="10">
        <v>68.67</v>
      </c>
      <c r="I151" s="30"/>
      <c r="J151" s="30"/>
      <c r="K151" s="8"/>
      <c r="L151" s="8"/>
    </row>
    <row r="152" spans="1:12" ht="12.75">
      <c r="A152" s="70" t="s">
        <v>320</v>
      </c>
      <c r="B152" s="68" t="s">
        <v>359</v>
      </c>
      <c r="C152" s="72"/>
      <c r="D152" s="10">
        <v>36.33</v>
      </c>
      <c r="E152" s="10">
        <v>36.33</v>
      </c>
      <c r="F152" s="10"/>
      <c r="G152" s="7">
        <f>H152+CHELTUIELI!G152</f>
        <v>649.11</v>
      </c>
      <c r="H152" s="10">
        <v>649.11</v>
      </c>
      <c r="I152" s="30"/>
      <c r="J152" s="30"/>
      <c r="K152" s="8"/>
      <c r="L152" s="8"/>
    </row>
    <row r="153" spans="1:12" ht="25.5">
      <c r="A153" s="70" t="s">
        <v>361</v>
      </c>
      <c r="B153" s="68" t="s">
        <v>358</v>
      </c>
      <c r="C153" s="72">
        <f>C154</f>
        <v>0</v>
      </c>
      <c r="D153" s="72">
        <f aca="true" t="shared" si="48" ref="D153:H154">D154</f>
        <v>3533</v>
      </c>
      <c r="E153" s="72">
        <f t="shared" si="48"/>
        <v>3533</v>
      </c>
      <c r="F153" s="72">
        <f t="shared" si="48"/>
        <v>0</v>
      </c>
      <c r="G153" s="72">
        <f t="shared" si="48"/>
        <v>7253.030000000001</v>
      </c>
      <c r="H153" s="72">
        <f t="shared" si="48"/>
        <v>3720.25</v>
      </c>
      <c r="I153" s="30"/>
      <c r="J153" s="30"/>
      <c r="K153" s="8"/>
      <c r="L153" s="8"/>
    </row>
    <row r="154" spans="1:12" ht="12.75">
      <c r="A154" s="70" t="s">
        <v>362</v>
      </c>
      <c r="B154" s="68" t="s">
        <v>360</v>
      </c>
      <c r="C154" s="72">
        <f>C155</f>
        <v>0</v>
      </c>
      <c r="D154" s="72">
        <f t="shared" si="48"/>
        <v>3533</v>
      </c>
      <c r="E154" s="72">
        <f t="shared" si="48"/>
        <v>3533</v>
      </c>
      <c r="F154" s="72">
        <f t="shared" si="48"/>
        <v>0</v>
      </c>
      <c r="G154" s="72">
        <f t="shared" si="48"/>
        <v>7253.030000000001</v>
      </c>
      <c r="H154" s="72">
        <f t="shared" si="48"/>
        <v>3720.25</v>
      </c>
      <c r="I154" s="30"/>
      <c r="J154" s="30"/>
      <c r="K154" s="8"/>
      <c r="L154" s="8"/>
    </row>
    <row r="155" spans="1:12" ht="38.25">
      <c r="A155" s="70" t="s">
        <v>363</v>
      </c>
      <c r="B155" s="68" t="s">
        <v>369</v>
      </c>
      <c r="C155" s="72">
        <f aca="true" t="shared" si="49" ref="C155:H155">C156+C157</f>
        <v>0</v>
      </c>
      <c r="D155" s="72">
        <f t="shared" si="49"/>
        <v>3533</v>
      </c>
      <c r="E155" s="72">
        <f t="shared" si="49"/>
        <v>3533</v>
      </c>
      <c r="F155" s="72">
        <f t="shared" si="49"/>
        <v>0</v>
      </c>
      <c r="G155" s="72">
        <f t="shared" si="49"/>
        <v>7253.030000000001</v>
      </c>
      <c r="H155" s="72">
        <f t="shared" si="49"/>
        <v>3720.25</v>
      </c>
      <c r="I155" s="30"/>
      <c r="J155" s="30"/>
      <c r="K155" s="8"/>
      <c r="L155" s="8"/>
    </row>
    <row r="156" spans="1:12" s="143" customFormat="1" ht="60" customHeight="1">
      <c r="A156" s="139"/>
      <c r="B156" s="144" t="s">
        <v>376</v>
      </c>
      <c r="C156" s="140"/>
      <c r="D156" s="141">
        <v>3108.36</v>
      </c>
      <c r="E156" s="141">
        <v>3108.36</v>
      </c>
      <c r="F156" s="141"/>
      <c r="G156" s="7">
        <f>H156+CHELTUIELI!G156</f>
        <v>6410.68</v>
      </c>
      <c r="H156" s="141">
        <v>3302.53</v>
      </c>
      <c r="I156" s="142"/>
      <c r="J156" s="142"/>
      <c r="K156" s="142"/>
      <c r="L156" s="142"/>
    </row>
    <row r="157" spans="1:12" s="143" customFormat="1" ht="27" customHeight="1">
      <c r="A157" s="139"/>
      <c r="B157" s="144" t="s">
        <v>377</v>
      </c>
      <c r="C157" s="140"/>
      <c r="D157" s="141">
        <v>424.64</v>
      </c>
      <c r="E157" s="141">
        <v>424.64</v>
      </c>
      <c r="F157" s="141"/>
      <c r="G157" s="7">
        <f>H157+CHELTUIELI!G157</f>
        <v>842.35</v>
      </c>
      <c r="H157" s="141">
        <v>417.72</v>
      </c>
      <c r="I157" s="142"/>
      <c r="J157" s="142"/>
      <c r="K157" s="142"/>
      <c r="L157" s="142"/>
    </row>
    <row r="158" spans="1:12" ht="12.75">
      <c r="A158" s="70">
        <v>68.05</v>
      </c>
      <c r="B158" s="88" t="s">
        <v>321</v>
      </c>
      <c r="C158" s="78">
        <f>+C159</f>
        <v>0</v>
      </c>
      <c r="D158" s="78">
        <f aca="true" t="shared" si="50" ref="D158:H160">+D159</f>
        <v>0</v>
      </c>
      <c r="E158" s="78">
        <f t="shared" si="50"/>
        <v>5643</v>
      </c>
      <c r="F158" s="78">
        <f t="shared" si="50"/>
        <v>0</v>
      </c>
      <c r="G158" s="78">
        <f t="shared" si="50"/>
        <v>3666.57</v>
      </c>
      <c r="H158" s="78">
        <f t="shared" si="50"/>
        <v>1839.0700000000002</v>
      </c>
      <c r="I158" s="30"/>
      <c r="J158" s="30"/>
      <c r="K158" s="8"/>
      <c r="L158" s="8"/>
    </row>
    <row r="159" spans="1:12" ht="12.75">
      <c r="A159" s="70" t="s">
        <v>322</v>
      </c>
      <c r="B159" s="88" t="s">
        <v>152</v>
      </c>
      <c r="C159" s="78">
        <f>+C160</f>
        <v>0</v>
      </c>
      <c r="D159" s="78">
        <f t="shared" si="50"/>
        <v>0</v>
      </c>
      <c r="E159" s="78">
        <f t="shared" si="50"/>
        <v>5643</v>
      </c>
      <c r="F159" s="78">
        <f t="shared" si="50"/>
        <v>0</v>
      </c>
      <c r="G159" s="78">
        <f t="shared" si="50"/>
        <v>3666.57</v>
      </c>
      <c r="H159" s="78">
        <f t="shared" si="50"/>
        <v>1839.0700000000002</v>
      </c>
      <c r="I159" s="30"/>
      <c r="J159" s="30"/>
      <c r="K159" s="8"/>
      <c r="L159" s="8"/>
    </row>
    <row r="160" spans="1:12" ht="12.75">
      <c r="A160" s="70" t="s">
        <v>323</v>
      </c>
      <c r="B160" s="68" t="s">
        <v>338</v>
      </c>
      <c r="C160" s="78">
        <f>+C161</f>
        <v>0</v>
      </c>
      <c r="D160" s="78">
        <f t="shared" si="50"/>
        <v>0</v>
      </c>
      <c r="E160" s="78">
        <f t="shared" si="50"/>
        <v>5643</v>
      </c>
      <c r="F160" s="78">
        <f t="shared" si="50"/>
        <v>0</v>
      </c>
      <c r="G160" s="78">
        <f t="shared" si="50"/>
        <v>3666.57</v>
      </c>
      <c r="H160" s="78">
        <f t="shared" si="50"/>
        <v>1839.0700000000002</v>
      </c>
      <c r="I160" s="30"/>
      <c r="K160" s="8"/>
      <c r="L160" s="8"/>
    </row>
    <row r="161" spans="1:12" ht="12.75">
      <c r="A161" s="80" t="s">
        <v>324</v>
      </c>
      <c r="B161" s="89" t="s">
        <v>325</v>
      </c>
      <c r="C161" s="69">
        <f aca="true" t="shared" si="51" ref="C161:H161">C162</f>
        <v>0</v>
      </c>
      <c r="D161" s="69">
        <f t="shared" si="51"/>
        <v>0</v>
      </c>
      <c r="E161" s="69">
        <f t="shared" si="51"/>
        <v>5643</v>
      </c>
      <c r="F161" s="69">
        <f t="shared" si="51"/>
        <v>0</v>
      </c>
      <c r="G161" s="69">
        <f t="shared" si="51"/>
        <v>3666.57</v>
      </c>
      <c r="H161" s="69">
        <f t="shared" si="51"/>
        <v>1839.0700000000002</v>
      </c>
      <c r="I161" s="30"/>
      <c r="K161" s="8"/>
      <c r="L161" s="8"/>
    </row>
    <row r="162" spans="1:12" ht="12.75">
      <c r="A162" s="80" t="s">
        <v>326</v>
      </c>
      <c r="B162" s="89" t="s">
        <v>327</v>
      </c>
      <c r="C162" s="69">
        <f aca="true" t="shared" si="52" ref="C162:H162">C164+C165</f>
        <v>0</v>
      </c>
      <c r="D162" s="69">
        <f t="shared" si="52"/>
        <v>0</v>
      </c>
      <c r="E162" s="69">
        <f t="shared" si="52"/>
        <v>5643</v>
      </c>
      <c r="F162" s="69">
        <f t="shared" si="52"/>
        <v>0</v>
      </c>
      <c r="G162" s="69">
        <f t="shared" si="52"/>
        <v>3666.57</v>
      </c>
      <c r="H162" s="69">
        <f t="shared" si="52"/>
        <v>1839.0700000000002</v>
      </c>
      <c r="I162" s="30"/>
      <c r="K162" s="8"/>
      <c r="L162" s="8"/>
    </row>
    <row r="163" spans="1:8" ht="12.75">
      <c r="A163" s="70" t="s">
        <v>328</v>
      </c>
      <c r="B163" s="88" t="s">
        <v>329</v>
      </c>
      <c r="C163" s="69">
        <f aca="true" t="shared" si="53" ref="C163:H163">C164</f>
        <v>0</v>
      </c>
      <c r="D163" s="69">
        <f t="shared" si="53"/>
        <v>0</v>
      </c>
      <c r="E163" s="69">
        <f t="shared" si="53"/>
        <v>3909</v>
      </c>
      <c r="F163" s="69">
        <f t="shared" si="53"/>
        <v>0</v>
      </c>
      <c r="G163" s="69">
        <f t="shared" si="53"/>
        <v>2468.34</v>
      </c>
      <c r="H163" s="69">
        <f t="shared" si="53"/>
        <v>1258.25</v>
      </c>
    </row>
    <row r="164" spans="1:8" ht="12.75">
      <c r="A164" s="80" t="s">
        <v>330</v>
      </c>
      <c r="B164" s="89" t="s">
        <v>331</v>
      </c>
      <c r="C164" s="72"/>
      <c r="D164" s="10"/>
      <c r="E164" s="10">
        <v>3909</v>
      </c>
      <c r="F164" s="10"/>
      <c r="G164" s="7">
        <f>H164+CHELTUIELI!G164</f>
        <v>2468.34</v>
      </c>
      <c r="H164" s="7">
        <v>1258.25</v>
      </c>
    </row>
    <row r="165" spans="1:8" ht="12.75">
      <c r="A165" s="80" t="s">
        <v>332</v>
      </c>
      <c r="B165" s="89" t="s">
        <v>333</v>
      </c>
      <c r="C165" s="72"/>
      <c r="D165" s="10"/>
      <c r="E165" s="10">
        <v>1734</v>
      </c>
      <c r="F165" s="10"/>
      <c r="G165" s="7">
        <f>H165+CHELTUIELI!G165</f>
        <v>1198.23</v>
      </c>
      <c r="H165" s="7">
        <v>580.82</v>
      </c>
    </row>
    <row r="166" spans="1:8" ht="12.75">
      <c r="A166" s="70" t="s">
        <v>334</v>
      </c>
      <c r="B166" s="68" t="s">
        <v>335</v>
      </c>
      <c r="C166" s="69">
        <f aca="true" t="shared" si="54" ref="C166:H166">+C167</f>
        <v>0</v>
      </c>
      <c r="D166" s="69">
        <f t="shared" si="54"/>
        <v>0</v>
      </c>
      <c r="E166" s="69">
        <f t="shared" si="54"/>
        <v>0</v>
      </c>
      <c r="F166" s="69">
        <f t="shared" si="54"/>
        <v>0</v>
      </c>
      <c r="G166" s="69">
        <f t="shared" si="54"/>
        <v>0</v>
      </c>
      <c r="H166" s="69">
        <f t="shared" si="54"/>
        <v>0</v>
      </c>
    </row>
    <row r="167" spans="1:8" ht="12.75">
      <c r="A167" s="80" t="s">
        <v>336</v>
      </c>
      <c r="B167" s="73" t="s">
        <v>337</v>
      </c>
      <c r="C167" s="90"/>
      <c r="D167" s="10"/>
      <c r="E167" s="10"/>
      <c r="F167" s="10"/>
      <c r="G167" s="7"/>
      <c r="H167" s="7"/>
    </row>
    <row r="170" spans="2:4" ht="14.25">
      <c r="B170" s="32" t="s">
        <v>139</v>
      </c>
      <c r="D170" s="32" t="s">
        <v>379</v>
      </c>
    </row>
    <row r="171" spans="2:4" ht="12.75">
      <c r="B171" s="26" t="s">
        <v>378</v>
      </c>
      <c r="D171" s="26" t="s">
        <v>380</v>
      </c>
    </row>
  </sheetData>
  <sheetProtection/>
  <protectedRanges>
    <protectedRange sqref="B3:B4 C2:C4" name="Zonă1_1"/>
    <protectedRange sqref="G130:H130 G74:H78 G110:H113 H90:H94 G28:H33 G35:H38 G39 G42:H42 H43:H47 G43:G48 G57:H61 G55 G64:H64 G84:H87 G89:G94 G96:H98 G100:H108 G114:G115 G118:H119 G120 G122 G125 G128:H128 G132 G138:G139 G156:G157 G164:G165 G50:H52 G151:G152" name="Zonă3"/>
    <protectedRange sqref="B2" name="Zonă1_1_1_1_1_1"/>
  </protectedRanges>
  <printOptions horizontalCentered="1"/>
  <pageMargins left="0.5" right="0.5" top="0.21" bottom="0.18" header="0.17" footer="0.17"/>
  <pageSetup horizontalDpi="600" verticalDpi="600" orientation="portrait" scale="67" r:id="rId1"/>
</worksheet>
</file>

<file path=xl/worksheets/sheet3.xml><?xml version="1.0" encoding="utf-8"?>
<worksheet xmlns="http://schemas.openxmlformats.org/spreadsheetml/2006/main" xmlns:r="http://schemas.openxmlformats.org/officeDocument/2006/relationships">
  <sheetPr>
    <tabColor indexed="14"/>
  </sheetPr>
  <dimension ref="A1:FP140"/>
  <sheetViews>
    <sheetView zoomScalePageLayoutView="0" workbookViewId="0" topLeftCell="A1">
      <pane xSplit="3" ySplit="7" topLeftCell="E8" activePane="bottomRight" state="frozen"/>
      <selection pane="topLeft" activeCell="D37" sqref="D37"/>
      <selection pane="topRight" activeCell="D37" sqref="D37"/>
      <selection pane="bottomLeft" activeCell="D37" sqref="D37"/>
      <selection pane="bottomRight" activeCell="B4" sqref="B4"/>
    </sheetView>
  </sheetViews>
  <sheetFormatPr defaultColWidth="9.140625" defaultRowHeight="12.75"/>
  <cols>
    <col min="1" max="1" width="10.28125" style="1" bestFit="1" customWidth="1"/>
    <col min="2" max="2" width="57.57421875" style="9" customWidth="1"/>
    <col min="3" max="3" width="14.00390625" style="36" customWidth="1"/>
    <col min="4" max="4" width="11.28125" style="36" hidden="1" customWidth="1"/>
    <col min="5" max="6" width="18.00390625" style="9" customWidth="1"/>
    <col min="7" max="7" width="10.7109375" style="3"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ht="12.75">
      <c r="B1" s="9" t="s">
        <v>381</v>
      </c>
    </row>
    <row r="2" spans="2:133" ht="18.75">
      <c r="B2" s="15" t="s">
        <v>374</v>
      </c>
      <c r="C2" s="16"/>
      <c r="D2" s="16"/>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33" ht="17.25" customHeight="1">
      <c r="B3" s="17"/>
      <c r="C3" s="16"/>
      <c r="D3" s="16"/>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row>
    <row r="4" spans="1:159" ht="12.75">
      <c r="A4" s="4"/>
      <c r="B4" s="18"/>
      <c r="C4" s="2"/>
      <c r="D4" s="2"/>
      <c r="E4" s="2"/>
      <c r="F4" s="2"/>
      <c r="FC4" s="19"/>
    </row>
    <row r="5" spans="2:159" ht="12.75" customHeight="1">
      <c r="B5" s="3"/>
      <c r="C5" s="21"/>
      <c r="D5" s="21"/>
      <c r="E5" s="2"/>
      <c r="F5" s="22" t="s">
        <v>0</v>
      </c>
      <c r="G5" s="23"/>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8"/>
      <c r="EF5" s="148"/>
      <c r="EG5" s="148"/>
      <c r="EH5" s="148"/>
      <c r="EI5" s="148"/>
      <c r="EJ5" s="145"/>
      <c r="EK5" s="145"/>
      <c r="EL5" s="145"/>
      <c r="EM5" s="145"/>
      <c r="EN5" s="145"/>
      <c r="EO5" s="145"/>
      <c r="EP5" s="145"/>
      <c r="EQ5" s="145"/>
      <c r="ER5" s="145"/>
      <c r="ES5" s="145"/>
      <c r="ET5" s="145"/>
      <c r="EU5" s="145"/>
      <c r="EV5" s="145"/>
      <c r="EW5" s="145"/>
      <c r="EX5" s="145"/>
      <c r="EY5" s="145"/>
      <c r="EZ5" s="145"/>
      <c r="FA5" s="145"/>
      <c r="FB5" s="145"/>
      <c r="FC5" s="145"/>
    </row>
    <row r="6" spans="1:172" s="26" customFormat="1" ht="76.5">
      <c r="A6" s="38" t="s">
        <v>1</v>
      </c>
      <c r="B6" s="38" t="s">
        <v>2</v>
      </c>
      <c r="C6" s="38" t="s">
        <v>3</v>
      </c>
      <c r="D6" s="39" t="s">
        <v>4</v>
      </c>
      <c r="E6" s="38" t="s">
        <v>5</v>
      </c>
      <c r="F6" s="38" t="s">
        <v>6</v>
      </c>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0"/>
      <c r="FE6" s="20"/>
      <c r="FF6" s="20"/>
      <c r="FG6" s="20"/>
      <c r="FH6" s="20"/>
      <c r="FI6" s="20"/>
      <c r="FJ6" s="20"/>
      <c r="FK6" s="20"/>
      <c r="FL6" s="20"/>
      <c r="FM6" s="20"/>
      <c r="FN6" s="20"/>
      <c r="FO6" s="20"/>
      <c r="FP6" s="20"/>
    </row>
    <row r="7" spans="1:172" s="29" customFormat="1" ht="12.75">
      <c r="A7" s="40"/>
      <c r="B7" s="41"/>
      <c r="C7" s="59">
        <v>1</v>
      </c>
      <c r="D7" s="40" t="s">
        <v>140</v>
      </c>
      <c r="E7" s="59">
        <v>2</v>
      </c>
      <c r="F7" s="40" t="s">
        <v>7</v>
      </c>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8"/>
      <c r="FE7" s="28"/>
      <c r="FF7" s="28"/>
      <c r="FG7" s="28"/>
      <c r="FH7" s="28"/>
      <c r="FI7" s="28"/>
      <c r="FJ7" s="28"/>
      <c r="FK7" s="28"/>
      <c r="FL7" s="28"/>
      <c r="FM7" s="28"/>
      <c r="FN7" s="28"/>
      <c r="FO7" s="28"/>
      <c r="FP7" s="28"/>
    </row>
    <row r="8" spans="1:161" ht="12.75">
      <c r="A8" s="42" t="s">
        <v>8</v>
      </c>
      <c r="B8" s="43" t="s">
        <v>9</v>
      </c>
      <c r="C8" s="44">
        <f>+C9+C55</f>
        <v>42007.06</v>
      </c>
      <c r="D8" s="44">
        <f>+D9+D55</f>
        <v>0</v>
      </c>
      <c r="E8" s="44">
        <f>+E9+E55</f>
        <v>14328.58</v>
      </c>
      <c r="F8" s="44">
        <f>+F9+F55</f>
        <v>14328.58</v>
      </c>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2"/>
      <c r="FE8" s="2"/>
    </row>
    <row r="9" spans="1:161" ht="12.75">
      <c r="A9" s="42" t="s">
        <v>10</v>
      </c>
      <c r="B9" s="43" t="s">
        <v>11</v>
      </c>
      <c r="C9" s="44">
        <f>+C14+C42+C10</f>
        <v>40176</v>
      </c>
      <c r="D9" s="44">
        <f>+D14+D42+D10</f>
        <v>0</v>
      </c>
      <c r="E9" s="44">
        <f>+E14+E42+E10</f>
        <v>14008.17</v>
      </c>
      <c r="F9" s="44">
        <f>+F14+F42+F10</f>
        <v>14008.17</v>
      </c>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2"/>
      <c r="FE9" s="2"/>
    </row>
    <row r="10" spans="1:161" ht="12.75">
      <c r="A10" s="42" t="s">
        <v>12</v>
      </c>
      <c r="B10" s="43" t="s">
        <v>13</v>
      </c>
      <c r="C10" s="44">
        <f>+C11+C12+C13</f>
        <v>0</v>
      </c>
      <c r="D10" s="44">
        <f>+D11+D12+D13</f>
        <v>0</v>
      </c>
      <c r="E10" s="44">
        <f>+E11+E12+E13</f>
        <v>0</v>
      </c>
      <c r="F10" s="44">
        <f>+F11+F12+F13</f>
        <v>0</v>
      </c>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38.25">
      <c r="A11" s="42" t="s">
        <v>14</v>
      </c>
      <c r="B11" s="43" t="s">
        <v>15</v>
      </c>
      <c r="C11" s="44"/>
      <c r="D11" s="45"/>
      <c r="E11" s="44"/>
      <c r="F11" s="44"/>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38.25">
      <c r="A12" s="42" t="s">
        <v>16</v>
      </c>
      <c r="B12" s="43" t="s">
        <v>17</v>
      </c>
      <c r="C12" s="44"/>
      <c r="D12" s="45"/>
      <c r="E12" s="44"/>
      <c r="F12" s="44"/>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25.5">
      <c r="A13" s="42"/>
      <c r="B13" s="109" t="s">
        <v>343</v>
      </c>
      <c r="C13" s="44"/>
      <c r="D13" s="45"/>
      <c r="E13" s="44"/>
      <c r="F13" s="44"/>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12.75">
      <c r="A14" s="42" t="s">
        <v>18</v>
      </c>
      <c r="B14" s="43" t="s">
        <v>19</v>
      </c>
      <c r="C14" s="44">
        <f>+C15+C23</f>
        <v>40074</v>
      </c>
      <c r="D14" s="44">
        <f>+D15+D23</f>
        <v>0</v>
      </c>
      <c r="E14" s="44">
        <f>+E15+E23</f>
        <v>13963.56</v>
      </c>
      <c r="F14" s="44">
        <f>+F15+F23</f>
        <v>13963.56</v>
      </c>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12.75">
      <c r="A15" s="42" t="s">
        <v>20</v>
      </c>
      <c r="B15" s="43" t="s">
        <v>21</v>
      </c>
      <c r="C15" s="44">
        <f>+C16</f>
        <v>19170</v>
      </c>
      <c r="D15" s="44">
        <f>+D16</f>
        <v>0</v>
      </c>
      <c r="E15" s="44">
        <f>+E16</f>
        <v>6615.49</v>
      </c>
      <c r="F15" s="44">
        <f>+F16</f>
        <v>6615.49</v>
      </c>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25.5">
      <c r="A16" s="42" t="s">
        <v>22</v>
      </c>
      <c r="B16" s="43" t="s">
        <v>23</v>
      </c>
      <c r="C16" s="44">
        <f>C17+C18+C20+C21+C22+C19</f>
        <v>19170</v>
      </c>
      <c r="D16" s="44">
        <f>D17+D18+D20+D21+D22+D19</f>
        <v>0</v>
      </c>
      <c r="E16" s="44">
        <f>E17+E18+E20+E21+E22+E19</f>
        <v>6615.49</v>
      </c>
      <c r="F16" s="44">
        <f>F17+F18+F20+F21+F22+F19</f>
        <v>6615.49</v>
      </c>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25.5">
      <c r="A17" s="46" t="s">
        <v>24</v>
      </c>
      <c r="B17" s="47" t="s">
        <v>25</v>
      </c>
      <c r="C17" s="44">
        <v>19170</v>
      </c>
      <c r="D17" s="45"/>
      <c r="E17" s="45">
        <v>5515.9</v>
      </c>
      <c r="F17" s="45">
        <v>5515.9</v>
      </c>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25.5">
      <c r="A18" s="46" t="s">
        <v>26</v>
      </c>
      <c r="B18" s="47" t="s">
        <v>27</v>
      </c>
      <c r="C18" s="44"/>
      <c r="D18" s="45"/>
      <c r="E18" s="45">
        <v>16.61</v>
      </c>
      <c r="F18" s="45">
        <v>16.61</v>
      </c>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12.75">
      <c r="A19" s="46" t="s">
        <v>28</v>
      </c>
      <c r="B19" s="47" t="s">
        <v>29</v>
      </c>
      <c r="C19" s="44"/>
      <c r="D19" s="45"/>
      <c r="E19" s="45"/>
      <c r="F19" s="45"/>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25.5">
      <c r="A20" s="46" t="s">
        <v>30</v>
      </c>
      <c r="B20" s="47" t="s">
        <v>31</v>
      </c>
      <c r="C20" s="44"/>
      <c r="D20" s="45"/>
      <c r="E20" s="45">
        <v>1082.98</v>
      </c>
      <c r="F20" s="45">
        <v>1082.98</v>
      </c>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25.5">
      <c r="A21" s="46" t="s">
        <v>32</v>
      </c>
      <c r="B21" s="47" t="s">
        <v>33</v>
      </c>
      <c r="C21" s="44"/>
      <c r="D21" s="45"/>
      <c r="E21" s="45">
        <v>0</v>
      </c>
      <c r="F21" s="45">
        <v>0</v>
      </c>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43.5" customHeight="1">
      <c r="A22" s="46" t="s">
        <v>34</v>
      </c>
      <c r="B22" s="48" t="s">
        <v>35</v>
      </c>
      <c r="C22" s="44"/>
      <c r="D22" s="45"/>
      <c r="E22" s="45"/>
      <c r="F22" s="45"/>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12.75">
      <c r="A23" s="42" t="s">
        <v>36</v>
      </c>
      <c r="B23" s="43" t="s">
        <v>37</v>
      </c>
      <c r="C23" s="44">
        <f>C24+C30+C41+C31+C32+C33+C34+C35+C36+C37+C38+C39+C40</f>
        <v>20904</v>
      </c>
      <c r="D23" s="44">
        <f>D24+D30+D41+D31+D32+D33+D34+D35+D36+D37+D38+D39+D40</f>
        <v>0</v>
      </c>
      <c r="E23" s="44">
        <f>E24+E30+E41+E31+E32+E33+E34+E35+E36+E37+E38+E39+E40</f>
        <v>7348.07</v>
      </c>
      <c r="F23" s="44">
        <f>F24+F30+F41+F31+F32+F33+F34+F35+F36+F37+F38+F39+F40</f>
        <v>7348.07</v>
      </c>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25.5">
      <c r="A24" s="42" t="s">
        <v>38</v>
      </c>
      <c r="B24" s="43" t="s">
        <v>39</v>
      </c>
      <c r="C24" s="44">
        <f>C25+C26+C27+C28+C29</f>
        <v>20388</v>
      </c>
      <c r="D24" s="44">
        <f>D25+D26+D27+D28+D29</f>
        <v>0</v>
      </c>
      <c r="E24" s="44">
        <f>E25+E26+E27+E28+E29</f>
        <v>7087.41</v>
      </c>
      <c r="F24" s="44">
        <f>F25+F26+F27+F28+F29</f>
        <v>7087.41</v>
      </c>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25.5">
      <c r="A25" s="46" t="s">
        <v>40</v>
      </c>
      <c r="B25" s="47" t="s">
        <v>41</v>
      </c>
      <c r="C25" s="44">
        <v>20388</v>
      </c>
      <c r="D25" s="45"/>
      <c r="E25" s="45">
        <v>5889.57</v>
      </c>
      <c r="F25" s="45">
        <v>5889.57</v>
      </c>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45">
      <c r="A26" s="46" t="s">
        <v>42</v>
      </c>
      <c r="B26" s="49" t="s">
        <v>43</v>
      </c>
      <c r="C26" s="44"/>
      <c r="D26" s="45"/>
      <c r="E26" s="45">
        <v>578.89</v>
      </c>
      <c r="F26" s="45">
        <v>578.89</v>
      </c>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27.75" customHeight="1">
      <c r="A27" s="46" t="s">
        <v>44</v>
      </c>
      <c r="B27" s="47" t="s">
        <v>45</v>
      </c>
      <c r="C27" s="44"/>
      <c r="D27" s="45"/>
      <c r="E27" s="45">
        <v>0.54</v>
      </c>
      <c r="F27" s="45">
        <v>0.54</v>
      </c>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12.75">
      <c r="A28" s="46" t="s">
        <v>46</v>
      </c>
      <c r="B28" s="47" t="s">
        <v>47</v>
      </c>
      <c r="C28" s="44"/>
      <c r="D28" s="45"/>
      <c r="E28" s="45">
        <v>618.41</v>
      </c>
      <c r="F28" s="45">
        <v>618.41</v>
      </c>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12.75">
      <c r="A29" s="46" t="s">
        <v>48</v>
      </c>
      <c r="B29" s="47" t="s">
        <v>49</v>
      </c>
      <c r="C29" s="44"/>
      <c r="D29" s="45"/>
      <c r="E29" s="45"/>
      <c r="F29" s="45"/>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12.75">
      <c r="A30" s="46" t="s">
        <v>50</v>
      </c>
      <c r="B30" s="47" t="s">
        <v>51</v>
      </c>
      <c r="C30" s="44"/>
      <c r="D30" s="45"/>
      <c r="E30" s="45"/>
      <c r="F30" s="45"/>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24">
      <c r="A31" s="46" t="s">
        <v>52</v>
      </c>
      <c r="B31" s="50" t="s">
        <v>53</v>
      </c>
      <c r="C31" s="44"/>
      <c r="D31" s="45"/>
      <c r="E31" s="45"/>
      <c r="F31" s="45"/>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38.25">
      <c r="A32" s="46" t="s">
        <v>54</v>
      </c>
      <c r="B32" s="47" t="s">
        <v>55</v>
      </c>
      <c r="C32" s="44">
        <v>45</v>
      </c>
      <c r="D32" s="45"/>
      <c r="E32" s="45">
        <v>21.82</v>
      </c>
      <c r="F32" s="45">
        <v>21.82</v>
      </c>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51">
      <c r="A33" s="46" t="s">
        <v>56</v>
      </c>
      <c r="B33" s="47" t="s">
        <v>57</v>
      </c>
      <c r="C33" s="44">
        <v>90</v>
      </c>
      <c r="D33" s="45"/>
      <c r="E33" s="45">
        <v>11</v>
      </c>
      <c r="F33" s="45">
        <v>11</v>
      </c>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38.25">
      <c r="A34" s="46" t="s">
        <v>58</v>
      </c>
      <c r="B34" s="47" t="s">
        <v>59</v>
      </c>
      <c r="C34" s="44"/>
      <c r="D34" s="45"/>
      <c r="E34" s="45"/>
      <c r="F34" s="45"/>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6" t="s">
        <v>60</v>
      </c>
      <c r="B35" s="47" t="s">
        <v>61</v>
      </c>
      <c r="C35" s="44"/>
      <c r="D35" s="45"/>
      <c r="E35" s="45">
        <v>0.17</v>
      </c>
      <c r="F35" s="45">
        <v>0.17</v>
      </c>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38.25">
      <c r="A36" s="46" t="s">
        <v>62</v>
      </c>
      <c r="B36" s="47" t="s">
        <v>63</v>
      </c>
      <c r="C36" s="44"/>
      <c r="D36" s="45"/>
      <c r="E36" s="45"/>
      <c r="F36" s="45"/>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38.25">
      <c r="A37" s="46" t="s">
        <v>64</v>
      </c>
      <c r="B37" s="47" t="s">
        <v>65</v>
      </c>
      <c r="C37" s="44"/>
      <c r="D37" s="45"/>
      <c r="E37" s="45"/>
      <c r="F37" s="45"/>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25.5">
      <c r="A38" s="46" t="s">
        <v>66</v>
      </c>
      <c r="B38" s="47" t="s">
        <v>67</v>
      </c>
      <c r="C38" s="44">
        <v>153</v>
      </c>
      <c r="D38" s="45"/>
      <c r="E38" s="45">
        <v>178.36</v>
      </c>
      <c r="F38" s="45">
        <v>178.36</v>
      </c>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30" customHeight="1">
      <c r="A39" s="46" t="s">
        <v>68</v>
      </c>
      <c r="B39" s="47" t="s">
        <v>69</v>
      </c>
      <c r="C39" s="44">
        <v>228</v>
      </c>
      <c r="D39" s="45"/>
      <c r="E39" s="45">
        <v>31.35</v>
      </c>
      <c r="F39" s="45">
        <v>31.35</v>
      </c>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30" customHeight="1">
      <c r="A40" s="46"/>
      <c r="B40" s="47" t="s">
        <v>70</v>
      </c>
      <c r="C40" s="44"/>
      <c r="D40" s="45"/>
      <c r="E40" s="45">
        <v>17.96</v>
      </c>
      <c r="F40" s="45">
        <v>17.96</v>
      </c>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12.75">
      <c r="A41" s="46" t="s">
        <v>71</v>
      </c>
      <c r="B41" s="47" t="s">
        <v>72</v>
      </c>
      <c r="C41" s="44"/>
      <c r="D41" s="45"/>
      <c r="E41" s="45"/>
      <c r="F41" s="45"/>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12.75">
      <c r="A42" s="42" t="s">
        <v>73</v>
      </c>
      <c r="B42" s="43" t="s">
        <v>74</v>
      </c>
      <c r="C42" s="44">
        <f>+C43+C48</f>
        <v>102</v>
      </c>
      <c r="D42" s="44">
        <f>+D43+D48</f>
        <v>0</v>
      </c>
      <c r="E42" s="44">
        <f>+E43+E48</f>
        <v>44.61</v>
      </c>
      <c r="F42" s="44">
        <f>+F43+F48</f>
        <v>44.61</v>
      </c>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2" t="s">
        <v>75</v>
      </c>
      <c r="B43" s="43" t="s">
        <v>76</v>
      </c>
      <c r="C43" s="44">
        <f>+C44+C46</f>
        <v>0</v>
      </c>
      <c r="D43" s="44">
        <f>+D44+D46</f>
        <v>0</v>
      </c>
      <c r="E43" s="44">
        <f>+E44+E46</f>
        <v>0</v>
      </c>
      <c r="F43" s="44">
        <f>+F44+F46</f>
        <v>0</v>
      </c>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2" t="s">
        <v>77</v>
      </c>
      <c r="B44" s="43" t="s">
        <v>78</v>
      </c>
      <c r="C44" s="44">
        <f>+C45</f>
        <v>0</v>
      </c>
      <c r="D44" s="44">
        <f>+D45</f>
        <v>0</v>
      </c>
      <c r="E44" s="44">
        <f>+E45</f>
        <v>0</v>
      </c>
      <c r="F44" s="44">
        <f>+F45</f>
        <v>0</v>
      </c>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6" t="s">
        <v>79</v>
      </c>
      <c r="B45" s="47" t="s">
        <v>80</v>
      </c>
      <c r="C45" s="44"/>
      <c r="D45" s="45"/>
      <c r="E45" s="45"/>
      <c r="F45" s="45"/>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61" ht="12.75">
      <c r="A46" s="42" t="s">
        <v>81</v>
      </c>
      <c r="B46" s="43" t="s">
        <v>82</v>
      </c>
      <c r="C46" s="44">
        <f>+C47</f>
        <v>0</v>
      </c>
      <c r="D46" s="44">
        <f>+D47</f>
        <v>0</v>
      </c>
      <c r="E46" s="44">
        <f>+E47</f>
        <v>0</v>
      </c>
      <c r="F46" s="44">
        <f>+F47</f>
        <v>0</v>
      </c>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2"/>
      <c r="FE46" s="2"/>
    </row>
    <row r="47" spans="1:161" ht="12.75">
      <c r="A47" s="46" t="s">
        <v>83</v>
      </c>
      <c r="B47" s="47" t="s">
        <v>84</v>
      </c>
      <c r="C47" s="44"/>
      <c r="D47" s="45"/>
      <c r="E47" s="45"/>
      <c r="F47" s="45"/>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2"/>
      <c r="FE47" s="2"/>
    </row>
    <row r="48" spans="1:172" s="12" customFormat="1" ht="12.75">
      <c r="A48" s="51" t="s">
        <v>85</v>
      </c>
      <c r="B48" s="43" t="s">
        <v>86</v>
      </c>
      <c r="C48" s="44">
        <f>+C49+C53</f>
        <v>102</v>
      </c>
      <c r="D48" s="44">
        <f>+D49+D53</f>
        <v>0</v>
      </c>
      <c r="E48" s="44">
        <f>+E49+E53</f>
        <v>44.61</v>
      </c>
      <c r="F48" s="44">
        <f>+F49+F53</f>
        <v>44.61</v>
      </c>
      <c r="G48" s="37"/>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11"/>
      <c r="FG48" s="11"/>
      <c r="FH48" s="11"/>
      <c r="FI48" s="11"/>
      <c r="FJ48" s="11"/>
      <c r="FK48" s="11"/>
      <c r="FL48" s="11"/>
      <c r="FM48" s="11"/>
      <c r="FN48" s="11"/>
      <c r="FO48" s="11"/>
      <c r="FP48" s="11"/>
    </row>
    <row r="49" spans="1:161" ht="12.75">
      <c r="A49" s="42" t="s">
        <v>87</v>
      </c>
      <c r="B49" s="43" t="s">
        <v>88</v>
      </c>
      <c r="C49" s="44">
        <f>C52+C50+C51</f>
        <v>102</v>
      </c>
      <c r="D49" s="44">
        <f>D52+D50+D51</f>
        <v>0</v>
      </c>
      <c r="E49" s="44">
        <f>E52+E50+E51</f>
        <v>44.61</v>
      </c>
      <c r="F49" s="44">
        <f>F52+F50+F51</f>
        <v>44.61</v>
      </c>
      <c r="G49" s="37"/>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2"/>
      <c r="FE49" s="2"/>
    </row>
    <row r="50" spans="1:161" ht="12.75">
      <c r="A50" s="108" t="s">
        <v>345</v>
      </c>
      <c r="B50" s="43" t="s">
        <v>89</v>
      </c>
      <c r="C50" s="44"/>
      <c r="D50" s="44"/>
      <c r="E50" s="44"/>
      <c r="F50" s="44"/>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4.25" customHeight="1">
      <c r="A51" s="108" t="s">
        <v>346</v>
      </c>
      <c r="B51" s="110" t="s">
        <v>347</v>
      </c>
      <c r="C51" s="44">
        <v>63</v>
      </c>
      <c r="D51" s="44"/>
      <c r="E51" s="44">
        <v>13.12</v>
      </c>
      <c r="F51" s="44">
        <v>13.12</v>
      </c>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46" t="s">
        <v>90</v>
      </c>
      <c r="B52" s="52" t="s">
        <v>91</v>
      </c>
      <c r="C52" s="44">
        <v>39</v>
      </c>
      <c r="D52" s="45"/>
      <c r="E52" s="45">
        <v>31.49</v>
      </c>
      <c r="F52" s="45">
        <v>31.49</v>
      </c>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12.75">
      <c r="A53" s="42" t="s">
        <v>92</v>
      </c>
      <c r="B53" s="43" t="s">
        <v>93</v>
      </c>
      <c r="C53" s="44">
        <f>C54</f>
        <v>0</v>
      </c>
      <c r="D53" s="44">
        <f>D54</f>
        <v>0</v>
      </c>
      <c r="E53" s="44">
        <f>E54</f>
        <v>0</v>
      </c>
      <c r="F53" s="44">
        <f>F54</f>
        <v>0</v>
      </c>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46" t="s">
        <v>94</v>
      </c>
      <c r="B54" s="52" t="s">
        <v>95</v>
      </c>
      <c r="C54" s="44"/>
      <c r="D54" s="45"/>
      <c r="E54" s="45"/>
      <c r="F54" s="45"/>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12.75">
      <c r="A55" s="42" t="s">
        <v>96</v>
      </c>
      <c r="B55" s="43" t="s">
        <v>97</v>
      </c>
      <c r="C55" s="44">
        <f>+C56</f>
        <v>1831.06</v>
      </c>
      <c r="D55" s="44">
        <f>+D56</f>
        <v>0</v>
      </c>
      <c r="E55" s="44">
        <f>+E56</f>
        <v>320.41</v>
      </c>
      <c r="F55" s="44">
        <f>+F56</f>
        <v>320.41</v>
      </c>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25.5">
      <c r="A56" s="42" t="s">
        <v>98</v>
      </c>
      <c r="B56" s="43" t="s">
        <v>99</v>
      </c>
      <c r="C56" s="44">
        <f>+C57+C69</f>
        <v>1831.06</v>
      </c>
      <c r="D56" s="44">
        <f>+D57+D69</f>
        <v>0</v>
      </c>
      <c r="E56" s="44">
        <f>+E57+E69</f>
        <v>320.41</v>
      </c>
      <c r="F56" s="44">
        <f>+F57+F69</f>
        <v>320.41</v>
      </c>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12.75">
      <c r="A57" s="42" t="s">
        <v>100</v>
      </c>
      <c r="B57" s="43" t="s">
        <v>101</v>
      </c>
      <c r="C57" s="44">
        <f>C58+C59+C60+C61+C63+C64+C65+C66+C62+C67+C68</f>
        <v>1543.06</v>
      </c>
      <c r="D57" s="44">
        <f>D58+D59+D60+D61+D63+D64+D65+D66+D62+D67+D68</f>
        <v>0</v>
      </c>
      <c r="E57" s="44">
        <f>E58+E59+E60+E61+E63+E64+E65+E66+E62+E67+E68</f>
        <v>239.87</v>
      </c>
      <c r="F57" s="44">
        <f>F58+F59+F60+F61+F63+F64+F65+F66+F62+F67+F68</f>
        <v>239.87</v>
      </c>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46" t="s">
        <v>102</v>
      </c>
      <c r="B58" s="52" t="s">
        <v>103</v>
      </c>
      <c r="C58" s="44"/>
      <c r="D58" s="45"/>
      <c r="E58" s="45"/>
      <c r="F58" s="45"/>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25.5">
      <c r="A59" s="46" t="s">
        <v>104</v>
      </c>
      <c r="B59" s="52" t="s">
        <v>105</v>
      </c>
      <c r="C59" s="44">
        <v>198</v>
      </c>
      <c r="D59" s="45"/>
      <c r="E59" s="45">
        <v>68.59</v>
      </c>
      <c r="F59" s="45">
        <v>68.59</v>
      </c>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53" t="s">
        <v>106</v>
      </c>
      <c r="B60" s="52" t="s">
        <v>107</v>
      </c>
      <c r="C60" s="44"/>
      <c r="D60" s="45"/>
      <c r="E60" s="45"/>
      <c r="F60" s="45"/>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25.5">
      <c r="A61" s="46" t="s">
        <v>108</v>
      </c>
      <c r="B61" s="54" t="s">
        <v>109</v>
      </c>
      <c r="C61" s="44">
        <v>414</v>
      </c>
      <c r="D61" s="45"/>
      <c r="E61" s="45">
        <v>171.28</v>
      </c>
      <c r="F61" s="45">
        <v>171.28</v>
      </c>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12.75">
      <c r="A62" s="46" t="s">
        <v>110</v>
      </c>
      <c r="B62" s="54" t="s">
        <v>111</v>
      </c>
      <c r="C62" s="44"/>
      <c r="D62" s="45"/>
      <c r="E62" s="45"/>
      <c r="F62" s="45"/>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25.5">
      <c r="A63" s="46" t="s">
        <v>112</v>
      </c>
      <c r="B63" s="54" t="s">
        <v>113</v>
      </c>
      <c r="C63" s="44"/>
      <c r="D63" s="45"/>
      <c r="E63" s="45"/>
      <c r="F63" s="45"/>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25.5">
      <c r="A64" s="46" t="s">
        <v>114</v>
      </c>
      <c r="B64" s="54" t="s">
        <v>115</v>
      </c>
      <c r="C64" s="44"/>
      <c r="D64" s="45"/>
      <c r="E64" s="45"/>
      <c r="F64" s="45"/>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25.5">
      <c r="A65" s="46" t="s">
        <v>116</v>
      </c>
      <c r="B65" s="54" t="s">
        <v>117</v>
      </c>
      <c r="C65" s="44"/>
      <c r="D65" s="45"/>
      <c r="E65" s="45"/>
      <c r="F65" s="45"/>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51">
      <c r="A66" s="46" t="s">
        <v>118</v>
      </c>
      <c r="B66" s="54" t="s">
        <v>119</v>
      </c>
      <c r="C66" s="44"/>
      <c r="D66" s="45"/>
      <c r="E66" s="45"/>
      <c r="F66" s="45"/>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25.5">
      <c r="A67" s="46" t="s">
        <v>120</v>
      </c>
      <c r="B67" s="54" t="s">
        <v>121</v>
      </c>
      <c r="C67" s="44">
        <v>931.06</v>
      </c>
      <c r="D67" s="45"/>
      <c r="E67" s="45"/>
      <c r="F67" s="45"/>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72" s="124" customFormat="1" ht="25.5">
      <c r="A68" s="117" t="s">
        <v>365</v>
      </c>
      <c r="B68" s="118" t="s">
        <v>366</v>
      </c>
      <c r="C68" s="119"/>
      <c r="D68" s="120"/>
      <c r="E68" s="120"/>
      <c r="F68" s="120"/>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c r="AX68" s="121"/>
      <c r="AY68" s="121"/>
      <c r="AZ68" s="121"/>
      <c r="BA68" s="121"/>
      <c r="BB68" s="121"/>
      <c r="BC68" s="121"/>
      <c r="BD68" s="121"/>
      <c r="BE68" s="121"/>
      <c r="BF68" s="121"/>
      <c r="BG68" s="121"/>
      <c r="BH68" s="121"/>
      <c r="BI68" s="121"/>
      <c r="BJ68" s="121"/>
      <c r="BK68" s="121"/>
      <c r="BL68" s="121"/>
      <c r="BM68" s="121"/>
      <c r="BN68" s="121"/>
      <c r="BO68" s="121"/>
      <c r="BP68" s="121"/>
      <c r="BQ68" s="121"/>
      <c r="BR68" s="121"/>
      <c r="BS68" s="121"/>
      <c r="BT68" s="121"/>
      <c r="BU68" s="121"/>
      <c r="BV68" s="121"/>
      <c r="BW68" s="121"/>
      <c r="BX68" s="121"/>
      <c r="BY68" s="121"/>
      <c r="BZ68" s="121"/>
      <c r="CA68" s="121"/>
      <c r="CB68" s="121"/>
      <c r="CC68" s="121"/>
      <c r="CD68" s="121"/>
      <c r="CE68" s="121"/>
      <c r="CF68" s="121"/>
      <c r="CG68" s="121"/>
      <c r="CH68" s="121"/>
      <c r="CI68" s="121"/>
      <c r="CJ68" s="121"/>
      <c r="CK68" s="121"/>
      <c r="CL68" s="121"/>
      <c r="CM68" s="121"/>
      <c r="CN68" s="121"/>
      <c r="CO68" s="121"/>
      <c r="CP68" s="121"/>
      <c r="CQ68" s="121"/>
      <c r="CR68" s="121"/>
      <c r="CS68" s="121"/>
      <c r="CT68" s="121"/>
      <c r="CU68" s="121"/>
      <c r="CV68" s="121"/>
      <c r="CW68" s="121"/>
      <c r="CX68" s="121"/>
      <c r="CY68" s="121"/>
      <c r="CZ68" s="121"/>
      <c r="DA68" s="121"/>
      <c r="DB68" s="121"/>
      <c r="DC68" s="121"/>
      <c r="DD68" s="121"/>
      <c r="DE68" s="121"/>
      <c r="DF68" s="121"/>
      <c r="DG68" s="121"/>
      <c r="DH68" s="121"/>
      <c r="DI68" s="121"/>
      <c r="DJ68" s="121"/>
      <c r="DK68" s="121"/>
      <c r="DL68" s="121"/>
      <c r="DM68" s="121"/>
      <c r="DN68" s="121"/>
      <c r="DO68" s="121"/>
      <c r="DP68" s="121"/>
      <c r="DQ68" s="121"/>
      <c r="DR68" s="121"/>
      <c r="DS68" s="121"/>
      <c r="DT68" s="121"/>
      <c r="DU68" s="121"/>
      <c r="DV68" s="121"/>
      <c r="DW68" s="121"/>
      <c r="DX68" s="121"/>
      <c r="DY68" s="121"/>
      <c r="DZ68" s="121"/>
      <c r="EA68" s="121"/>
      <c r="EB68" s="121"/>
      <c r="EC68" s="121"/>
      <c r="ED68" s="121"/>
      <c r="EE68" s="121"/>
      <c r="EF68" s="121"/>
      <c r="EG68" s="121"/>
      <c r="EH68" s="121"/>
      <c r="EI68" s="121"/>
      <c r="EJ68" s="121"/>
      <c r="EK68" s="121"/>
      <c r="EL68" s="121"/>
      <c r="EM68" s="121"/>
      <c r="EN68" s="121"/>
      <c r="EO68" s="121"/>
      <c r="EP68" s="121"/>
      <c r="EQ68" s="121"/>
      <c r="ER68" s="121"/>
      <c r="ES68" s="121"/>
      <c r="ET68" s="121"/>
      <c r="EU68" s="121"/>
      <c r="EV68" s="121"/>
      <c r="EW68" s="121"/>
      <c r="EX68" s="121"/>
      <c r="EY68" s="121"/>
      <c r="EZ68" s="121"/>
      <c r="FA68" s="121"/>
      <c r="FB68" s="121"/>
      <c r="FC68" s="121"/>
      <c r="FD68" s="122"/>
      <c r="FE68" s="122"/>
      <c r="FF68" s="123"/>
      <c r="FG68" s="123"/>
      <c r="FH68" s="123"/>
      <c r="FI68" s="123"/>
      <c r="FJ68" s="123"/>
      <c r="FK68" s="123"/>
      <c r="FL68" s="123"/>
      <c r="FM68" s="123"/>
      <c r="FN68" s="123"/>
      <c r="FO68" s="123"/>
      <c r="FP68" s="123"/>
    </row>
    <row r="69" spans="1:161" ht="12.75">
      <c r="A69" s="42" t="s">
        <v>122</v>
      </c>
      <c r="B69" s="43" t="s">
        <v>123</v>
      </c>
      <c r="C69" s="44">
        <f>+C70+C71+C72+C73+C74+C75+C76+C77</f>
        <v>288</v>
      </c>
      <c r="D69" s="44">
        <f>+D70+D71+D72+D73+D74+D75+D76+D77</f>
        <v>0</v>
      </c>
      <c r="E69" s="44">
        <f>+E70+E71+E72+E73+E74+E75+E76+E77</f>
        <v>80.54</v>
      </c>
      <c r="F69" s="44">
        <f>+F70+F71+F72+F73+F74+F75+F76+F77</f>
        <v>80.54</v>
      </c>
      <c r="G69" s="37"/>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25.5">
      <c r="A70" s="46" t="s">
        <v>124</v>
      </c>
      <c r="B70" s="47" t="s">
        <v>125</v>
      </c>
      <c r="C70" s="44"/>
      <c r="D70" s="45"/>
      <c r="E70" s="45"/>
      <c r="F70" s="45"/>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161" ht="25.5">
      <c r="A71" s="46" t="s">
        <v>126</v>
      </c>
      <c r="B71" s="55" t="s">
        <v>109</v>
      </c>
      <c r="C71" s="44"/>
      <c r="D71" s="45"/>
      <c r="E71" s="45"/>
      <c r="F71" s="45"/>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2"/>
      <c r="FE71" s="2"/>
    </row>
    <row r="72" spans="1:161" ht="38.25">
      <c r="A72" s="46" t="s">
        <v>127</v>
      </c>
      <c r="B72" s="47" t="s">
        <v>128</v>
      </c>
      <c r="C72" s="44"/>
      <c r="D72" s="45"/>
      <c r="E72" s="45">
        <v>0.01</v>
      </c>
      <c r="F72" s="45">
        <v>0.01</v>
      </c>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2"/>
      <c r="FE72" s="2"/>
    </row>
    <row r="73" spans="1:161" ht="38.25">
      <c r="A73" s="46" t="s">
        <v>129</v>
      </c>
      <c r="B73" s="47" t="s">
        <v>130</v>
      </c>
      <c r="C73" s="44"/>
      <c r="D73" s="45"/>
      <c r="E73" s="45">
        <v>0.06</v>
      </c>
      <c r="F73" s="45">
        <v>0.06</v>
      </c>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2"/>
      <c r="FE73" s="2"/>
    </row>
    <row r="74" spans="1:161" ht="25.5">
      <c r="A74" s="46" t="s">
        <v>131</v>
      </c>
      <c r="B74" s="47" t="s">
        <v>113</v>
      </c>
      <c r="C74" s="44"/>
      <c r="D74" s="45"/>
      <c r="E74" s="45">
        <v>80.29</v>
      </c>
      <c r="F74" s="45">
        <v>80.29</v>
      </c>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2"/>
      <c r="FE74" s="2"/>
    </row>
    <row r="75" spans="1:88" ht="25.5">
      <c r="A75" s="50" t="s">
        <v>132</v>
      </c>
      <c r="B75" s="56" t="s">
        <v>133</v>
      </c>
      <c r="C75" s="44">
        <v>288</v>
      </c>
      <c r="D75" s="45"/>
      <c r="E75" s="45"/>
      <c r="F75" s="45"/>
      <c r="AP75" s="2"/>
      <c r="BP75" s="2"/>
      <c r="BQ75" s="2"/>
      <c r="BR75" s="2"/>
      <c r="CJ75" s="2"/>
    </row>
    <row r="76" spans="1:172" s="26" customFormat="1" ht="51">
      <c r="A76" s="47" t="s">
        <v>134</v>
      </c>
      <c r="B76" s="57" t="s">
        <v>135</v>
      </c>
      <c r="C76" s="44"/>
      <c r="D76" s="45"/>
      <c r="E76" s="45">
        <v>0.18</v>
      </c>
      <c r="F76" s="45">
        <v>0.18</v>
      </c>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30"/>
      <c r="BQ76" s="30"/>
      <c r="BR76" s="30"/>
      <c r="BS76" s="20"/>
      <c r="BT76" s="20"/>
      <c r="BU76" s="20"/>
      <c r="BV76" s="20"/>
      <c r="BW76" s="20"/>
      <c r="BX76" s="20"/>
      <c r="BY76" s="20"/>
      <c r="BZ76" s="20"/>
      <c r="CA76" s="20"/>
      <c r="CB76" s="20"/>
      <c r="CC76" s="20"/>
      <c r="CD76" s="20"/>
      <c r="CE76" s="20"/>
      <c r="CF76" s="20"/>
      <c r="CG76" s="20"/>
      <c r="CH76" s="20"/>
      <c r="CI76" s="20"/>
      <c r="CJ76" s="3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row>
    <row r="77" spans="1:172" s="26" customFormat="1" ht="25.5">
      <c r="A77" s="47" t="s">
        <v>136</v>
      </c>
      <c r="B77" s="58" t="s">
        <v>137</v>
      </c>
      <c r="C77" s="44"/>
      <c r="D77" s="45"/>
      <c r="E77" s="45"/>
      <c r="F77" s="45"/>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30"/>
      <c r="BQ77" s="30"/>
      <c r="BR77" s="30"/>
      <c r="BS77" s="20"/>
      <c r="BT77" s="20"/>
      <c r="BU77" s="20"/>
      <c r="BV77" s="20"/>
      <c r="BW77" s="20"/>
      <c r="BX77" s="20"/>
      <c r="BY77" s="20"/>
      <c r="BZ77" s="20"/>
      <c r="CA77" s="20"/>
      <c r="CB77" s="20"/>
      <c r="CC77" s="20"/>
      <c r="CD77" s="20"/>
      <c r="CE77" s="20"/>
      <c r="CF77" s="20"/>
      <c r="CG77" s="20"/>
      <c r="CH77" s="20"/>
      <c r="CI77" s="20"/>
      <c r="CJ77" s="3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row>
    <row r="78" spans="1:172" s="26" customFormat="1" ht="14.25">
      <c r="A78" s="103"/>
      <c r="B78" s="106"/>
      <c r="C78" s="104"/>
      <c r="D78" s="105"/>
      <c r="E78" s="105"/>
      <c r="F78" s="105"/>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30"/>
      <c r="BQ78" s="30"/>
      <c r="BR78" s="30"/>
      <c r="BS78" s="20"/>
      <c r="BT78" s="20"/>
      <c r="BU78" s="20"/>
      <c r="BV78" s="20"/>
      <c r="BW78" s="20"/>
      <c r="BX78" s="20"/>
      <c r="BY78" s="20"/>
      <c r="BZ78" s="20"/>
      <c r="CA78" s="20"/>
      <c r="CB78" s="20"/>
      <c r="CC78" s="20"/>
      <c r="CD78" s="20"/>
      <c r="CE78" s="20"/>
      <c r="CF78" s="20"/>
      <c r="CG78" s="20"/>
      <c r="CH78" s="20"/>
      <c r="CI78" s="20"/>
      <c r="CJ78" s="3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row>
    <row r="79" spans="1:172" s="26" customFormat="1" ht="14.25">
      <c r="A79" s="103"/>
      <c r="B79" s="106"/>
      <c r="C79" s="104"/>
      <c r="D79" s="105"/>
      <c r="E79" s="105"/>
      <c r="F79" s="105"/>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30"/>
      <c r="BQ79" s="30"/>
      <c r="BR79" s="30"/>
      <c r="BS79" s="20"/>
      <c r="BT79" s="20"/>
      <c r="BU79" s="20"/>
      <c r="BV79" s="20"/>
      <c r="BW79" s="20"/>
      <c r="BX79" s="20"/>
      <c r="BY79" s="20"/>
      <c r="BZ79" s="20"/>
      <c r="CA79" s="20"/>
      <c r="CB79" s="20"/>
      <c r="CC79" s="20"/>
      <c r="CD79" s="20"/>
      <c r="CE79" s="20"/>
      <c r="CF79" s="20"/>
      <c r="CG79" s="20"/>
      <c r="CH79" s="20"/>
      <c r="CI79" s="20"/>
      <c r="CJ79" s="3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row>
    <row r="80" spans="1:172" s="26" customFormat="1" ht="14.25">
      <c r="A80" s="146" t="s">
        <v>138</v>
      </c>
      <c r="B80" s="146"/>
      <c r="C80" s="31"/>
      <c r="D80" s="31"/>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30"/>
      <c r="BQ80" s="30"/>
      <c r="BR80" s="30"/>
      <c r="BS80" s="20"/>
      <c r="BT80" s="20"/>
      <c r="BU80" s="20"/>
      <c r="BV80" s="20"/>
      <c r="BW80" s="20"/>
      <c r="BX80" s="20"/>
      <c r="BY80" s="20"/>
      <c r="BZ80" s="20"/>
      <c r="CA80" s="20"/>
      <c r="CB80" s="20"/>
      <c r="CC80" s="20"/>
      <c r="CD80" s="20"/>
      <c r="CE80" s="20"/>
      <c r="CF80" s="20"/>
      <c r="CG80" s="20"/>
      <c r="CH80" s="20"/>
      <c r="CI80" s="20"/>
      <c r="CJ80" s="3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c r="FP80" s="20"/>
    </row>
    <row r="81" spans="1:172" s="26" customFormat="1" ht="12.75">
      <c r="A81" s="13"/>
      <c r="C81" s="31"/>
      <c r="D81" s="31"/>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30"/>
      <c r="BQ81" s="30"/>
      <c r="BR81" s="30"/>
      <c r="BS81" s="20"/>
      <c r="BT81" s="20"/>
      <c r="BU81" s="20"/>
      <c r="BV81" s="20"/>
      <c r="BW81" s="20"/>
      <c r="BX81" s="20"/>
      <c r="BY81" s="20"/>
      <c r="BZ81" s="20"/>
      <c r="CA81" s="20"/>
      <c r="CB81" s="20"/>
      <c r="CC81" s="20"/>
      <c r="CD81" s="20"/>
      <c r="CE81" s="20"/>
      <c r="CF81" s="20"/>
      <c r="CG81" s="20"/>
      <c r="CH81" s="20"/>
      <c r="CI81" s="20"/>
      <c r="CJ81" s="3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row>
    <row r="82" spans="1:172" s="32" customFormat="1" ht="14.25">
      <c r="A82" s="14"/>
      <c r="B82" s="32" t="s">
        <v>139</v>
      </c>
      <c r="C82" s="33"/>
      <c r="D82" s="33"/>
      <c r="E82" s="32" t="s">
        <v>379</v>
      </c>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5"/>
      <c r="BQ82" s="35"/>
      <c r="BR82" s="35"/>
      <c r="BS82" s="34"/>
      <c r="BT82" s="34"/>
      <c r="BU82" s="34"/>
      <c r="BV82" s="34"/>
      <c r="BW82" s="34"/>
      <c r="BX82" s="34"/>
      <c r="BY82" s="34"/>
      <c r="BZ82" s="34"/>
      <c r="CA82" s="34"/>
      <c r="CB82" s="34"/>
      <c r="CC82" s="34"/>
      <c r="CD82" s="34"/>
      <c r="CE82" s="34"/>
      <c r="CF82" s="34"/>
      <c r="CG82" s="34"/>
      <c r="CH82" s="34"/>
      <c r="CI82" s="34"/>
      <c r="CJ82" s="35"/>
      <c r="CK82" s="34"/>
      <c r="CL82" s="34"/>
      <c r="CM82" s="34"/>
      <c r="CN82" s="34"/>
      <c r="CO82" s="34"/>
      <c r="CP82" s="34"/>
      <c r="CQ82" s="34"/>
      <c r="CR82" s="34"/>
      <c r="CS82" s="34"/>
      <c r="CT82" s="34"/>
      <c r="CU82" s="34"/>
      <c r="CV82" s="34"/>
      <c r="CW82" s="34"/>
      <c r="CX82" s="34"/>
      <c r="CY82" s="34"/>
      <c r="CZ82" s="34"/>
      <c r="DA82" s="34"/>
      <c r="DB82" s="34"/>
      <c r="DC82" s="34"/>
      <c r="DD82" s="34"/>
      <c r="DE82" s="34"/>
      <c r="DF82" s="34"/>
      <c r="DG82" s="34"/>
      <c r="DH82" s="34"/>
      <c r="DI82" s="34"/>
      <c r="DJ82" s="34"/>
      <c r="DK82" s="34"/>
      <c r="DL82" s="34"/>
      <c r="DM82" s="34"/>
      <c r="DN82" s="34"/>
      <c r="DO82" s="34"/>
      <c r="DP82" s="34"/>
      <c r="DQ82" s="34"/>
      <c r="DR82" s="34"/>
      <c r="DS82" s="34"/>
      <c r="DT82" s="34"/>
      <c r="DU82" s="34"/>
      <c r="DV82" s="34"/>
      <c r="DW82" s="34"/>
      <c r="DX82" s="34"/>
      <c r="DY82" s="34"/>
      <c r="DZ82" s="34"/>
      <c r="EA82" s="34"/>
      <c r="EB82" s="34"/>
      <c r="EC82" s="34"/>
      <c r="ED82" s="34"/>
      <c r="EE82" s="34"/>
      <c r="EF82" s="34"/>
      <c r="EG82" s="34"/>
      <c r="EH82" s="34"/>
      <c r="EI82" s="34"/>
      <c r="EJ82" s="34"/>
      <c r="EK82" s="34"/>
      <c r="EL82" s="34"/>
      <c r="EM82" s="34"/>
      <c r="EN82" s="34"/>
      <c r="EO82" s="34"/>
      <c r="EP82" s="34"/>
      <c r="EQ82" s="34"/>
      <c r="ER82" s="34"/>
      <c r="ES82" s="34"/>
      <c r="ET82" s="34"/>
      <c r="EU82" s="34"/>
      <c r="EV82" s="34"/>
      <c r="EW82" s="34"/>
      <c r="EX82" s="34"/>
      <c r="EY82" s="34"/>
      <c r="EZ82" s="34"/>
      <c r="FA82" s="34"/>
      <c r="FB82" s="34"/>
      <c r="FC82" s="34"/>
      <c r="FD82" s="34"/>
      <c r="FE82" s="34"/>
      <c r="FF82" s="34"/>
      <c r="FG82" s="34"/>
      <c r="FH82" s="34"/>
      <c r="FI82" s="34"/>
      <c r="FJ82" s="34"/>
      <c r="FK82" s="34"/>
      <c r="FL82" s="34"/>
      <c r="FM82" s="34"/>
      <c r="FN82" s="34"/>
      <c r="FO82" s="34"/>
      <c r="FP82" s="34"/>
    </row>
    <row r="83" spans="1:172" s="26" customFormat="1" ht="12.75">
      <c r="A83" s="13"/>
      <c r="B83" s="26" t="s">
        <v>378</v>
      </c>
      <c r="C83" s="31"/>
      <c r="D83" s="31"/>
      <c r="E83" s="26" t="s">
        <v>380</v>
      </c>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30"/>
      <c r="BQ83" s="30"/>
      <c r="BR83" s="30"/>
      <c r="BS83" s="20"/>
      <c r="BT83" s="20"/>
      <c r="BU83" s="20"/>
      <c r="BV83" s="20"/>
      <c r="BW83" s="20"/>
      <c r="BX83" s="20"/>
      <c r="BY83" s="20"/>
      <c r="BZ83" s="20"/>
      <c r="CA83" s="20"/>
      <c r="CB83" s="20"/>
      <c r="CC83" s="20"/>
      <c r="CD83" s="20"/>
      <c r="CE83" s="20"/>
      <c r="CF83" s="20"/>
      <c r="CG83" s="20"/>
      <c r="CH83" s="20"/>
      <c r="CI83" s="20"/>
      <c r="CJ83" s="3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row>
    <row r="84" spans="1:172" s="26" customFormat="1" ht="12.75">
      <c r="A84" s="13"/>
      <c r="C84" s="31"/>
      <c r="D84" s="31"/>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30"/>
      <c r="BQ84" s="30"/>
      <c r="BR84" s="30"/>
      <c r="BS84" s="20"/>
      <c r="BT84" s="20"/>
      <c r="BU84" s="20"/>
      <c r="BV84" s="20"/>
      <c r="BW84" s="20"/>
      <c r="BX84" s="20"/>
      <c r="BY84" s="20"/>
      <c r="BZ84" s="20"/>
      <c r="CA84" s="20"/>
      <c r="CB84" s="20"/>
      <c r="CC84" s="20"/>
      <c r="CD84" s="20"/>
      <c r="CE84" s="20"/>
      <c r="CF84" s="20"/>
      <c r="CG84" s="20"/>
      <c r="CH84" s="20"/>
      <c r="CI84" s="20"/>
      <c r="CJ84" s="3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row>
    <row r="85" spans="1:172" s="26" customFormat="1" ht="12.75">
      <c r="A85" s="13"/>
      <c r="C85" s="31"/>
      <c r="D85" s="31"/>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30"/>
      <c r="BQ85" s="30"/>
      <c r="BR85" s="30"/>
      <c r="BS85" s="20"/>
      <c r="BT85" s="20"/>
      <c r="BU85" s="20"/>
      <c r="BV85" s="20"/>
      <c r="BW85" s="20"/>
      <c r="BX85" s="20"/>
      <c r="BY85" s="20"/>
      <c r="BZ85" s="20"/>
      <c r="CA85" s="20"/>
      <c r="CB85" s="20"/>
      <c r="CC85" s="20"/>
      <c r="CD85" s="20"/>
      <c r="CE85" s="20"/>
      <c r="CF85" s="20"/>
      <c r="CG85" s="20"/>
      <c r="CH85" s="20"/>
      <c r="CI85" s="20"/>
      <c r="CJ85" s="3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row>
    <row r="86" spans="1:172" s="26" customFormat="1" ht="12.75">
      <c r="A86" s="13"/>
      <c r="C86" s="31"/>
      <c r="D86" s="31"/>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30"/>
      <c r="BQ86" s="30"/>
      <c r="BR86" s="30"/>
      <c r="BS86" s="20"/>
      <c r="BT86" s="20"/>
      <c r="BU86" s="20"/>
      <c r="BV86" s="20"/>
      <c r="BW86" s="20"/>
      <c r="BX86" s="20"/>
      <c r="BY86" s="20"/>
      <c r="BZ86" s="20"/>
      <c r="CA86" s="20"/>
      <c r="CB86" s="20"/>
      <c r="CC86" s="20"/>
      <c r="CD86" s="20"/>
      <c r="CE86" s="20"/>
      <c r="CF86" s="20"/>
      <c r="CG86" s="20"/>
      <c r="CH86" s="20"/>
      <c r="CI86" s="20"/>
      <c r="CJ86" s="3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row>
    <row r="87" spans="1:172" s="26" customFormat="1" ht="12.75">
      <c r="A87" s="13"/>
      <c r="C87" s="31"/>
      <c r="D87" s="31"/>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30"/>
      <c r="BQ87" s="30"/>
      <c r="BR87" s="30"/>
      <c r="BS87" s="20"/>
      <c r="BT87" s="20"/>
      <c r="BU87" s="20"/>
      <c r="BV87" s="20"/>
      <c r="BW87" s="20"/>
      <c r="BX87" s="20"/>
      <c r="BY87" s="20"/>
      <c r="BZ87" s="20"/>
      <c r="CA87" s="20"/>
      <c r="CB87" s="20"/>
      <c r="CC87" s="20"/>
      <c r="CD87" s="20"/>
      <c r="CE87" s="20"/>
      <c r="CF87" s="20"/>
      <c r="CG87" s="20"/>
      <c r="CH87" s="20"/>
      <c r="CI87" s="20"/>
      <c r="CJ87" s="3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row>
    <row r="88" spans="1:172" s="26" customFormat="1" ht="12.75">
      <c r="A88" s="13"/>
      <c r="C88" s="31"/>
      <c r="D88" s="31"/>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30"/>
      <c r="BQ88" s="30"/>
      <c r="BR88" s="30"/>
      <c r="BS88" s="20"/>
      <c r="BT88" s="20"/>
      <c r="BU88" s="20"/>
      <c r="BV88" s="20"/>
      <c r="BW88" s="20"/>
      <c r="BX88" s="20"/>
      <c r="BY88" s="20"/>
      <c r="BZ88" s="20"/>
      <c r="CA88" s="20"/>
      <c r="CB88" s="20"/>
      <c r="CC88" s="20"/>
      <c r="CD88" s="20"/>
      <c r="CE88" s="20"/>
      <c r="CF88" s="20"/>
      <c r="CG88" s="20"/>
      <c r="CH88" s="20"/>
      <c r="CI88" s="20"/>
      <c r="CJ88" s="3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row>
    <row r="89" spans="1:172" s="26" customFormat="1" ht="12.75">
      <c r="A89" s="13"/>
      <c r="C89" s="31"/>
      <c r="D89" s="31"/>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30"/>
      <c r="BQ89" s="30"/>
      <c r="BR89" s="30"/>
      <c r="BS89" s="20"/>
      <c r="BT89" s="20"/>
      <c r="BU89" s="20"/>
      <c r="BV89" s="20"/>
      <c r="BW89" s="20"/>
      <c r="BX89" s="20"/>
      <c r="BY89" s="20"/>
      <c r="BZ89" s="20"/>
      <c r="CA89" s="20"/>
      <c r="CB89" s="20"/>
      <c r="CC89" s="20"/>
      <c r="CD89" s="20"/>
      <c r="CE89" s="20"/>
      <c r="CF89" s="20"/>
      <c r="CG89" s="20"/>
      <c r="CH89" s="20"/>
      <c r="CI89" s="20"/>
      <c r="CJ89" s="3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row>
    <row r="90" spans="1:172" s="26" customFormat="1" ht="12.75">
      <c r="A90" s="13"/>
      <c r="C90" s="31"/>
      <c r="D90" s="31"/>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30"/>
      <c r="BQ90" s="30"/>
      <c r="BR90" s="30"/>
      <c r="BS90" s="20"/>
      <c r="BT90" s="20"/>
      <c r="BU90" s="20"/>
      <c r="BV90" s="20"/>
      <c r="BW90" s="20"/>
      <c r="BX90" s="20"/>
      <c r="BY90" s="20"/>
      <c r="BZ90" s="20"/>
      <c r="CA90" s="20"/>
      <c r="CB90" s="20"/>
      <c r="CC90" s="20"/>
      <c r="CD90" s="20"/>
      <c r="CE90" s="20"/>
      <c r="CF90" s="20"/>
      <c r="CG90" s="20"/>
      <c r="CH90" s="20"/>
      <c r="CI90" s="20"/>
      <c r="CJ90" s="3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row>
    <row r="91" spans="1:172" s="26" customFormat="1" ht="12.75">
      <c r="A91" s="13"/>
      <c r="C91" s="31"/>
      <c r="D91" s="31"/>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30"/>
      <c r="BQ91" s="30"/>
      <c r="BR91" s="30"/>
      <c r="BS91" s="20"/>
      <c r="BT91" s="20"/>
      <c r="BU91" s="20"/>
      <c r="BV91" s="20"/>
      <c r="BW91" s="20"/>
      <c r="BX91" s="20"/>
      <c r="BY91" s="20"/>
      <c r="BZ91" s="20"/>
      <c r="CA91" s="20"/>
      <c r="CB91" s="20"/>
      <c r="CC91" s="20"/>
      <c r="CD91" s="20"/>
      <c r="CE91" s="20"/>
      <c r="CF91" s="20"/>
      <c r="CG91" s="20"/>
      <c r="CH91" s="20"/>
      <c r="CI91" s="20"/>
      <c r="CJ91" s="3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row>
    <row r="92" spans="1:172" s="26" customFormat="1" ht="12.75">
      <c r="A92" s="13"/>
      <c r="C92" s="31"/>
      <c r="D92" s="31"/>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30"/>
      <c r="BQ92" s="30"/>
      <c r="BR92" s="30"/>
      <c r="BS92" s="20"/>
      <c r="BT92" s="20"/>
      <c r="BU92" s="20"/>
      <c r="BV92" s="20"/>
      <c r="BW92" s="20"/>
      <c r="BX92" s="20"/>
      <c r="BY92" s="20"/>
      <c r="BZ92" s="20"/>
      <c r="CA92" s="20"/>
      <c r="CB92" s="20"/>
      <c r="CC92" s="20"/>
      <c r="CD92" s="20"/>
      <c r="CE92" s="20"/>
      <c r="CF92" s="20"/>
      <c r="CG92" s="20"/>
      <c r="CH92" s="20"/>
      <c r="CI92" s="20"/>
      <c r="CJ92" s="3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row>
    <row r="93" spans="1:172" s="26" customFormat="1" ht="12.75">
      <c r="A93" s="13"/>
      <c r="C93" s="31"/>
      <c r="D93" s="31"/>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3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row>
    <row r="94" spans="1:172" s="26" customFormat="1" ht="12" customHeight="1">
      <c r="A94" s="13"/>
      <c r="C94" s="31"/>
      <c r="D94" s="31"/>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3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row>
    <row r="95" spans="1:172" s="26" customFormat="1" ht="12.75">
      <c r="A95" s="13"/>
      <c r="C95" s="31"/>
      <c r="D95" s="31"/>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3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row>
    <row r="96" spans="1:172" s="26" customFormat="1" ht="12.75">
      <c r="A96" s="13"/>
      <c r="C96" s="31"/>
      <c r="D96" s="31"/>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3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row>
    <row r="97" spans="1:172" s="26" customFormat="1" ht="12.75">
      <c r="A97" s="13"/>
      <c r="C97" s="31"/>
      <c r="D97" s="31"/>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3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row>
    <row r="98" spans="1:172" s="26" customFormat="1" ht="12.75">
      <c r="A98" s="13"/>
      <c r="C98" s="31"/>
      <c r="D98" s="31"/>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3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row>
    <row r="99" spans="1:172" s="26" customFormat="1" ht="12.75">
      <c r="A99" s="13"/>
      <c r="C99" s="31"/>
      <c r="D99" s="31"/>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3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row>
    <row r="100" spans="1:172" s="26" customFormat="1" ht="12.75">
      <c r="A100" s="13"/>
      <c r="C100" s="31"/>
      <c r="D100" s="31"/>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3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row>
    <row r="101" spans="1:172" s="26" customFormat="1" ht="12.75">
      <c r="A101" s="13"/>
      <c r="C101" s="31"/>
      <c r="D101" s="31"/>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3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row>
    <row r="102" spans="1:172" s="26" customFormat="1" ht="12.75">
      <c r="A102" s="13"/>
      <c r="C102" s="31"/>
      <c r="D102" s="31"/>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3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row>
    <row r="103" spans="1:172" s="26" customFormat="1" ht="12.75">
      <c r="A103" s="13"/>
      <c r="C103" s="31"/>
      <c r="D103" s="31"/>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3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row>
    <row r="104" spans="1:172" s="26" customFormat="1" ht="12.75">
      <c r="A104" s="13"/>
      <c r="C104" s="31"/>
      <c r="D104" s="31"/>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3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row>
    <row r="105" spans="1:172" s="26" customFormat="1" ht="12.75">
      <c r="A105" s="13"/>
      <c r="C105" s="31"/>
      <c r="D105" s="31"/>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3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row>
    <row r="106" spans="1:172" s="26" customFormat="1" ht="12.75">
      <c r="A106" s="13"/>
      <c r="C106" s="31"/>
      <c r="D106" s="31"/>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3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row>
    <row r="107" spans="1:172" s="26" customFormat="1" ht="12.75">
      <c r="A107" s="13"/>
      <c r="C107" s="31"/>
      <c r="D107" s="31"/>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3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row>
    <row r="108" spans="1:172" s="26" customFormat="1" ht="12.75">
      <c r="A108" s="13"/>
      <c r="C108" s="31"/>
      <c r="D108" s="31"/>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3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row>
    <row r="109" spans="1:172" s="26" customFormat="1" ht="12.75">
      <c r="A109" s="13"/>
      <c r="C109" s="31"/>
      <c r="D109" s="31"/>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3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row>
    <row r="110" spans="1:172" s="26" customFormat="1" ht="12.75">
      <c r="A110" s="13"/>
      <c r="C110" s="31"/>
      <c r="D110" s="31"/>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3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row>
    <row r="111" spans="1:172" s="26" customFormat="1" ht="12.75">
      <c r="A111" s="13"/>
      <c r="C111" s="31"/>
      <c r="D111" s="31"/>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3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row>
    <row r="112" spans="1:172" s="26" customFormat="1" ht="12.75">
      <c r="A112" s="13"/>
      <c r="C112" s="31"/>
      <c r="D112" s="31"/>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3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row>
    <row r="113" spans="1:172" s="26" customFormat="1" ht="12.75">
      <c r="A113" s="13"/>
      <c r="C113" s="31"/>
      <c r="D113" s="31"/>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3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row>
    <row r="114" spans="1:172" s="26" customFormat="1" ht="12.75">
      <c r="A114" s="13"/>
      <c r="C114" s="31"/>
      <c r="D114" s="31"/>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3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row>
    <row r="115" spans="1:172" s="26" customFormat="1" ht="12.75">
      <c r="A115" s="13"/>
      <c r="C115" s="31"/>
      <c r="D115" s="31"/>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3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row>
    <row r="116" spans="1:172" s="26" customFormat="1" ht="12.75">
      <c r="A116" s="13"/>
      <c r="C116" s="31"/>
      <c r="D116" s="31"/>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3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row>
    <row r="117" spans="1:172" s="26" customFormat="1" ht="12.75">
      <c r="A117" s="13"/>
      <c r="C117" s="31"/>
      <c r="D117" s="31"/>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3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row>
    <row r="118" spans="1:172" s="26" customFormat="1" ht="12.75">
      <c r="A118" s="13"/>
      <c r="C118" s="31"/>
      <c r="D118" s="31"/>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3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row>
    <row r="119" spans="1:172" s="26" customFormat="1" ht="12.75">
      <c r="A119" s="13"/>
      <c r="C119" s="31"/>
      <c r="D119" s="31"/>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3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c r="FP119" s="20"/>
    </row>
    <row r="120" spans="1:172" s="26" customFormat="1" ht="12.75">
      <c r="A120" s="13"/>
      <c r="C120" s="31"/>
      <c r="D120" s="31"/>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3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c r="FF120" s="20"/>
      <c r="FG120" s="20"/>
      <c r="FH120" s="20"/>
      <c r="FI120" s="20"/>
      <c r="FJ120" s="20"/>
      <c r="FK120" s="20"/>
      <c r="FL120" s="20"/>
      <c r="FM120" s="20"/>
      <c r="FN120" s="20"/>
      <c r="FO120" s="20"/>
      <c r="FP120" s="20"/>
    </row>
    <row r="121" ht="12.75">
      <c r="CJ121" s="2"/>
    </row>
    <row r="122" ht="12.75">
      <c r="CJ122" s="2"/>
    </row>
    <row r="123" ht="12.75">
      <c r="CJ123" s="2"/>
    </row>
    <row r="124" ht="12.75">
      <c r="CJ124" s="2"/>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row r="139" ht="12.75">
      <c r="CJ139" s="2"/>
    </row>
    <row r="140" ht="12.75">
      <c r="CJ140" s="2"/>
    </row>
  </sheetData>
  <sheetProtection/>
  <protectedRanges>
    <protectedRange sqref="D45:F45 C55:F56 D52:F52 D70:D77 D47 C46:F46 C48:G48 D78:F79 D11:D13 E70:F71 D54 D58:D68 C69:G69 D17:F22 D25:F41 E60:F68 E75:F77" name="Zonă1"/>
  </protectedRanges>
  <mergeCells count="32">
    <mergeCell ref="Y5:AC5"/>
    <mergeCell ref="AD5:AH5"/>
    <mergeCell ref="AI5:AM5"/>
    <mergeCell ref="AN5:AR5"/>
    <mergeCell ref="H5:I5"/>
    <mergeCell ref="J5:N5"/>
    <mergeCell ref="O5:S5"/>
    <mergeCell ref="T5:X5"/>
    <mergeCell ref="BM5:BQ5"/>
    <mergeCell ref="BR5:BV5"/>
    <mergeCell ref="BW5:CA5"/>
    <mergeCell ref="CB5:CF5"/>
    <mergeCell ref="AS5:AW5"/>
    <mergeCell ref="AX5:BB5"/>
    <mergeCell ref="BC5:BG5"/>
    <mergeCell ref="BH5:BL5"/>
    <mergeCell ref="DP5:DT5"/>
    <mergeCell ref="DU5:DY5"/>
    <mergeCell ref="CL5:CP5"/>
    <mergeCell ref="CQ5:CU5"/>
    <mergeCell ref="CV5:CZ5"/>
    <mergeCell ref="DA5:DE5"/>
    <mergeCell ref="ET5:EX5"/>
    <mergeCell ref="EY5:FC5"/>
    <mergeCell ref="A80:B80"/>
    <mergeCell ref="DZ5:ED5"/>
    <mergeCell ref="EE5:EI5"/>
    <mergeCell ref="EJ5:EN5"/>
    <mergeCell ref="EO5:ES5"/>
    <mergeCell ref="DF5:DJ5"/>
    <mergeCell ref="DK5:DO5"/>
    <mergeCell ref="CG5:CK5"/>
  </mergeCells>
  <printOptions horizontalCentered="1"/>
  <pageMargins left="0.5" right="0.5" top="0.5" bottom="0.5" header="0.5" footer="0.5"/>
  <pageSetup horizontalDpi="600" verticalDpi="600" orientation="portrait" scale="70" r:id="rId1"/>
</worksheet>
</file>

<file path=xl/worksheets/sheet4.xml><?xml version="1.0" encoding="utf-8"?>
<worksheet xmlns="http://schemas.openxmlformats.org/spreadsheetml/2006/main" xmlns:r="http://schemas.openxmlformats.org/officeDocument/2006/relationships">
  <sheetPr>
    <tabColor indexed="14"/>
  </sheetPr>
  <dimension ref="A1:IU171"/>
  <sheetViews>
    <sheetView tabSelected="1" zoomScale="90" zoomScaleNormal="90" zoomScalePageLayoutView="0" workbookViewId="0" topLeftCell="A1">
      <pane xSplit="3" ySplit="7" topLeftCell="D8" activePane="bottomRight" state="frozen"/>
      <selection pane="topLeft" activeCell="G5" sqref="G5"/>
      <selection pane="topRight" activeCell="G5" sqref="G5"/>
      <selection pane="bottomLeft" activeCell="G5" sqref="G5"/>
      <selection pane="bottomRight" activeCell="K112" sqref="K112"/>
    </sheetView>
  </sheetViews>
  <sheetFormatPr defaultColWidth="9.140625" defaultRowHeight="12.75"/>
  <cols>
    <col min="1" max="1" width="14.00390625" style="111" customWidth="1"/>
    <col min="2" max="2" width="63.57421875" style="28" bestFit="1" customWidth="1"/>
    <col min="3" max="3" width="6.8515625" style="28" customWidth="1"/>
    <col min="4" max="4" width="14.57421875" style="28" customWidth="1"/>
    <col min="5" max="5" width="13.140625" style="28" customWidth="1"/>
    <col min="6" max="6" width="11.57421875" style="28" hidden="1" customWidth="1"/>
    <col min="7" max="7" width="13.57421875" style="28" customWidth="1"/>
    <col min="8" max="8" width="13.140625" style="28" customWidth="1"/>
    <col min="9" max="9" width="11.57421875" style="20" bestFit="1" customWidth="1"/>
    <col min="10" max="10" width="10.421875" style="20" bestFit="1" customWidth="1"/>
    <col min="11" max="11" width="11.57421875" style="20" bestFit="1" customWidth="1"/>
    <col min="12" max="16384" width="9.140625" style="20" customWidth="1"/>
  </cols>
  <sheetData>
    <row r="1" ht="12.75">
      <c r="B1" s="28" t="s">
        <v>381</v>
      </c>
    </row>
    <row r="2" spans="2:3" ht="15">
      <c r="B2" s="60" t="s">
        <v>375</v>
      </c>
      <c r="C2" s="61"/>
    </row>
    <row r="3" spans="2:3" ht="12.75">
      <c r="B3" s="61"/>
      <c r="C3" s="61"/>
    </row>
    <row r="4" spans="2:4" ht="12.75">
      <c r="B4" s="61"/>
      <c r="C4" s="61"/>
      <c r="D4" s="30"/>
    </row>
    <row r="5" spans="4:8" ht="12.75">
      <c r="D5" s="62"/>
      <c r="E5" s="62"/>
      <c r="F5" s="63"/>
      <c r="G5" s="64"/>
      <c r="H5" s="65" t="s">
        <v>141</v>
      </c>
    </row>
    <row r="6" spans="1:8" s="115" customFormat="1" ht="89.25">
      <c r="A6" s="112" t="s">
        <v>1</v>
      </c>
      <c r="B6" s="24" t="s">
        <v>2</v>
      </c>
      <c r="C6" s="24"/>
      <c r="D6" s="24" t="s">
        <v>142</v>
      </c>
      <c r="E6" s="5" t="s">
        <v>143</v>
      </c>
      <c r="F6" s="5" t="s">
        <v>144</v>
      </c>
      <c r="G6" s="24" t="s">
        <v>145</v>
      </c>
      <c r="H6" s="24" t="s">
        <v>146</v>
      </c>
    </row>
    <row r="7" spans="1:8" ht="12.75">
      <c r="A7" s="70"/>
      <c r="B7" s="6" t="s">
        <v>147</v>
      </c>
      <c r="C7" s="6"/>
      <c r="D7" s="131">
        <v>1</v>
      </c>
      <c r="E7" s="131">
        <v>2</v>
      </c>
      <c r="F7" s="131">
        <v>3</v>
      </c>
      <c r="G7" s="131">
        <v>4</v>
      </c>
      <c r="H7" s="131" t="s">
        <v>148</v>
      </c>
    </row>
    <row r="8" spans="1:12" s="11" customFormat="1" ht="12.75">
      <c r="A8" s="70" t="s">
        <v>149</v>
      </c>
      <c r="B8" s="66" t="s">
        <v>150</v>
      </c>
      <c r="C8" s="67">
        <f aca="true" t="shared" si="0" ref="C8:H8">+C9+C16</f>
        <v>0</v>
      </c>
      <c r="D8" s="67">
        <f t="shared" si="0"/>
        <v>76278.69</v>
      </c>
      <c r="E8" s="67">
        <f t="shared" si="0"/>
        <v>78004.89</v>
      </c>
      <c r="F8" s="67">
        <f t="shared" si="0"/>
        <v>0</v>
      </c>
      <c r="G8" s="67">
        <f t="shared" si="0"/>
        <v>23114.229999999996</v>
      </c>
      <c r="H8" s="67">
        <f t="shared" si="0"/>
        <v>23114.229999999996</v>
      </c>
      <c r="I8" s="8"/>
      <c r="J8" s="8"/>
      <c r="K8" s="8"/>
      <c r="L8" s="8"/>
    </row>
    <row r="9" spans="1:12" s="11" customFormat="1" ht="12.75">
      <c r="A9" s="70" t="s">
        <v>151</v>
      </c>
      <c r="B9" s="68" t="s">
        <v>152</v>
      </c>
      <c r="C9" s="69">
        <f aca="true" t="shared" si="1" ref="C9:H9">+C10+C11+C14+C12+C13+C15</f>
        <v>0</v>
      </c>
      <c r="D9" s="69">
        <f t="shared" si="1"/>
        <v>76278.69</v>
      </c>
      <c r="E9" s="69">
        <f t="shared" si="1"/>
        <v>78004.89</v>
      </c>
      <c r="F9" s="69">
        <f t="shared" si="1"/>
        <v>0</v>
      </c>
      <c r="G9" s="69">
        <f t="shared" si="1"/>
        <v>23114.229999999996</v>
      </c>
      <c r="H9" s="69">
        <f t="shared" si="1"/>
        <v>23114.229999999996</v>
      </c>
      <c r="I9" s="8"/>
      <c r="J9" s="8"/>
      <c r="K9" s="8"/>
      <c r="L9" s="8"/>
    </row>
    <row r="10" spans="1:12" s="11" customFormat="1" ht="15" customHeight="1">
      <c r="A10" s="70" t="s">
        <v>153</v>
      </c>
      <c r="B10" s="68" t="s">
        <v>154</v>
      </c>
      <c r="C10" s="69">
        <f aca="true" t="shared" si="2" ref="C10:H10">+C26</f>
        <v>0</v>
      </c>
      <c r="D10" s="69">
        <f t="shared" si="2"/>
        <v>0</v>
      </c>
      <c r="E10" s="69">
        <f t="shared" si="2"/>
        <v>1196.3600000000001</v>
      </c>
      <c r="F10" s="69">
        <f t="shared" si="2"/>
        <v>0</v>
      </c>
      <c r="G10" s="69">
        <f t="shared" si="2"/>
        <v>365.51</v>
      </c>
      <c r="H10" s="69">
        <f t="shared" si="2"/>
        <v>365.51</v>
      </c>
      <c r="I10" s="8"/>
      <c r="J10" s="8"/>
      <c r="K10" s="8"/>
      <c r="L10" s="8"/>
    </row>
    <row r="11" spans="1:12" s="11" customFormat="1" ht="12.75" customHeight="1">
      <c r="A11" s="70" t="s">
        <v>155</v>
      </c>
      <c r="B11" s="68" t="s">
        <v>156</v>
      </c>
      <c r="C11" s="69">
        <f aca="true" t="shared" si="3" ref="C11:H11">+C40</f>
        <v>0</v>
      </c>
      <c r="D11" s="69">
        <f t="shared" si="3"/>
        <v>72745.69</v>
      </c>
      <c r="E11" s="69">
        <f t="shared" si="3"/>
        <v>67632.53</v>
      </c>
      <c r="F11" s="69">
        <f t="shared" si="3"/>
        <v>0</v>
      </c>
      <c r="G11" s="69">
        <f t="shared" si="3"/>
        <v>17388.44</v>
      </c>
      <c r="H11" s="69">
        <f t="shared" si="3"/>
        <v>17388.44</v>
      </c>
      <c r="I11" s="8"/>
      <c r="J11" s="8"/>
      <c r="K11" s="8"/>
      <c r="L11" s="8"/>
    </row>
    <row r="12" spans="1:12" s="11" customFormat="1" ht="12.75" customHeight="1">
      <c r="A12" s="70" t="s">
        <v>157</v>
      </c>
      <c r="B12" s="68" t="s">
        <v>158</v>
      </c>
      <c r="C12" s="69">
        <f aca="true" t="shared" si="4" ref="C12:H12">+C66</f>
        <v>0</v>
      </c>
      <c r="D12" s="69">
        <f t="shared" si="4"/>
        <v>0</v>
      </c>
      <c r="E12" s="69">
        <f t="shared" si="4"/>
        <v>0</v>
      </c>
      <c r="F12" s="69">
        <f t="shared" si="4"/>
        <v>0</v>
      </c>
      <c r="G12" s="69">
        <f t="shared" si="4"/>
        <v>0</v>
      </c>
      <c r="H12" s="69">
        <f t="shared" si="4"/>
        <v>0</v>
      </c>
      <c r="I12" s="8"/>
      <c r="J12" s="8"/>
      <c r="K12" s="8"/>
      <c r="L12" s="8"/>
    </row>
    <row r="13" spans="1:12" s="11" customFormat="1" ht="15.75" customHeight="1">
      <c r="A13" s="70" t="s">
        <v>361</v>
      </c>
      <c r="B13" s="68" t="s">
        <v>358</v>
      </c>
      <c r="C13" s="69">
        <f aca="true" t="shared" si="5" ref="C13:H13">C20</f>
        <v>0</v>
      </c>
      <c r="D13" s="69">
        <f t="shared" si="5"/>
        <v>3533</v>
      </c>
      <c r="E13" s="69">
        <f t="shared" si="5"/>
        <v>3533</v>
      </c>
      <c r="F13" s="69">
        <f t="shared" si="5"/>
        <v>0</v>
      </c>
      <c r="G13" s="69">
        <f t="shared" si="5"/>
        <v>3532.78</v>
      </c>
      <c r="H13" s="69">
        <f t="shared" si="5"/>
        <v>3532.78</v>
      </c>
      <c r="I13" s="8"/>
      <c r="J13" s="8"/>
      <c r="K13" s="8"/>
      <c r="L13" s="8"/>
    </row>
    <row r="14" spans="1:12" s="11" customFormat="1" ht="12.75">
      <c r="A14" s="70" t="s">
        <v>159</v>
      </c>
      <c r="B14" s="68" t="s">
        <v>160</v>
      </c>
      <c r="C14" s="69">
        <f aca="true" t="shared" si="6" ref="C14:H14">+C21</f>
        <v>0</v>
      </c>
      <c r="D14" s="69">
        <f t="shared" si="6"/>
        <v>0</v>
      </c>
      <c r="E14" s="69">
        <f t="shared" si="6"/>
        <v>5643</v>
      </c>
      <c r="F14" s="69">
        <f t="shared" si="6"/>
        <v>0</v>
      </c>
      <c r="G14" s="69">
        <f t="shared" si="6"/>
        <v>1827.5</v>
      </c>
      <c r="H14" s="69">
        <f t="shared" si="6"/>
        <v>1827.5</v>
      </c>
      <c r="I14" s="8"/>
      <c r="J14" s="8"/>
      <c r="K14" s="8"/>
      <c r="L14" s="8"/>
    </row>
    <row r="15" spans="1:12" s="135" customFormat="1" ht="12.75">
      <c r="A15" s="136"/>
      <c r="B15" s="137" t="s">
        <v>370</v>
      </c>
      <c r="C15" s="138">
        <f aca="true" t="shared" si="7" ref="C15:H15">C69</f>
        <v>0</v>
      </c>
      <c r="D15" s="138">
        <f t="shared" si="7"/>
        <v>0</v>
      </c>
      <c r="E15" s="138">
        <f t="shared" si="7"/>
        <v>0</v>
      </c>
      <c r="F15" s="138">
        <f t="shared" si="7"/>
        <v>0</v>
      </c>
      <c r="G15" s="138">
        <f t="shared" si="7"/>
        <v>0</v>
      </c>
      <c r="H15" s="138">
        <f t="shared" si="7"/>
        <v>0</v>
      </c>
      <c r="I15" s="121"/>
      <c r="J15" s="121"/>
      <c r="K15" s="121"/>
      <c r="L15" s="121"/>
    </row>
    <row r="16" spans="1:12" s="11" customFormat="1" ht="12.75">
      <c r="A16" s="70" t="s">
        <v>161</v>
      </c>
      <c r="B16" s="68" t="s">
        <v>162</v>
      </c>
      <c r="C16" s="69">
        <f aca="true" t="shared" si="8" ref="C16:H16">+C17</f>
        <v>0</v>
      </c>
      <c r="D16" s="69">
        <f t="shared" si="8"/>
        <v>0</v>
      </c>
      <c r="E16" s="69">
        <f t="shared" si="8"/>
        <v>0</v>
      </c>
      <c r="F16" s="69">
        <f t="shared" si="8"/>
        <v>0</v>
      </c>
      <c r="G16" s="69">
        <f t="shared" si="8"/>
        <v>0</v>
      </c>
      <c r="H16" s="69">
        <f t="shared" si="8"/>
        <v>0</v>
      </c>
      <c r="I16" s="8"/>
      <c r="J16" s="8"/>
      <c r="K16" s="8"/>
      <c r="L16" s="8"/>
    </row>
    <row r="17" spans="1:12" s="11" customFormat="1" ht="12.75">
      <c r="A17" s="70" t="s">
        <v>163</v>
      </c>
      <c r="B17" s="68" t="s">
        <v>164</v>
      </c>
      <c r="C17" s="69">
        <f aca="true" t="shared" si="9" ref="C17:H17">+C22</f>
        <v>0</v>
      </c>
      <c r="D17" s="69">
        <f t="shared" si="9"/>
        <v>0</v>
      </c>
      <c r="E17" s="69">
        <f t="shared" si="9"/>
        <v>0</v>
      </c>
      <c r="F17" s="69">
        <f t="shared" si="9"/>
        <v>0</v>
      </c>
      <c r="G17" s="69">
        <f t="shared" si="9"/>
        <v>0</v>
      </c>
      <c r="H17" s="69">
        <f t="shared" si="9"/>
        <v>0</v>
      </c>
      <c r="I17" s="8"/>
      <c r="J17" s="8"/>
      <c r="K17" s="8"/>
      <c r="L17" s="8"/>
    </row>
    <row r="18" spans="1:12" s="11" customFormat="1" ht="12.75">
      <c r="A18" s="70" t="s">
        <v>165</v>
      </c>
      <c r="B18" s="68" t="s">
        <v>166</v>
      </c>
      <c r="C18" s="69">
        <f aca="true" t="shared" si="10" ref="C18:H18">+C19+C22</f>
        <v>0</v>
      </c>
      <c r="D18" s="69">
        <f t="shared" si="10"/>
        <v>76278.69</v>
      </c>
      <c r="E18" s="69">
        <f t="shared" si="10"/>
        <v>78004.89</v>
      </c>
      <c r="F18" s="69">
        <f t="shared" si="10"/>
        <v>0</v>
      </c>
      <c r="G18" s="69">
        <f t="shared" si="10"/>
        <v>23114.229999999996</v>
      </c>
      <c r="H18" s="69">
        <f t="shared" si="10"/>
        <v>23114.229999999996</v>
      </c>
      <c r="I18" s="8"/>
      <c r="J18" s="8"/>
      <c r="K18" s="8"/>
      <c r="L18" s="8"/>
    </row>
    <row r="19" spans="1:12" s="11" customFormat="1" ht="12.75">
      <c r="A19" s="70" t="s">
        <v>167</v>
      </c>
      <c r="B19" s="68" t="s">
        <v>152</v>
      </c>
      <c r="C19" s="69">
        <f>+C26+C40+C21+C66+C153+C69</f>
        <v>0</v>
      </c>
      <c r="D19" s="69">
        <f>+D26+D40+D21+D66+D153</f>
        <v>76278.69</v>
      </c>
      <c r="E19" s="69">
        <f>+E26+E40+E21+E66+E153</f>
        <v>78004.89</v>
      </c>
      <c r="F19" s="69">
        <f>+F26+F40+F21+F66+F153</f>
        <v>0</v>
      </c>
      <c r="G19" s="69">
        <f>+G26+G40+G21+G66+G153</f>
        <v>23114.229999999996</v>
      </c>
      <c r="H19" s="69">
        <f>+H26+H40+H21+H66+H153</f>
        <v>23114.229999999996</v>
      </c>
      <c r="I19" s="8"/>
      <c r="J19" s="8"/>
      <c r="K19" s="8"/>
      <c r="L19" s="8"/>
    </row>
    <row r="20" spans="1:12" s="11" customFormat="1" ht="25.5">
      <c r="A20" s="70" t="s">
        <v>361</v>
      </c>
      <c r="B20" s="68" t="s">
        <v>358</v>
      </c>
      <c r="C20" s="69">
        <f aca="true" t="shared" si="11" ref="C20:H20">C25</f>
        <v>0</v>
      </c>
      <c r="D20" s="69">
        <f t="shared" si="11"/>
        <v>3533</v>
      </c>
      <c r="E20" s="69">
        <f t="shared" si="11"/>
        <v>3533</v>
      </c>
      <c r="F20" s="69">
        <f t="shared" si="11"/>
        <v>0</v>
      </c>
      <c r="G20" s="69">
        <f t="shared" si="11"/>
        <v>3532.78</v>
      </c>
      <c r="H20" s="69">
        <f t="shared" si="11"/>
        <v>3532.78</v>
      </c>
      <c r="I20" s="8"/>
      <c r="J20" s="8"/>
      <c r="K20" s="8"/>
      <c r="L20" s="8"/>
    </row>
    <row r="21" spans="1:12" s="11" customFormat="1" ht="12.75">
      <c r="A21" s="70" t="s">
        <v>168</v>
      </c>
      <c r="B21" s="68" t="s">
        <v>160</v>
      </c>
      <c r="C21" s="69">
        <f aca="true" t="shared" si="12" ref="C21:H21">+C160</f>
        <v>0</v>
      </c>
      <c r="D21" s="69">
        <f t="shared" si="12"/>
        <v>0</v>
      </c>
      <c r="E21" s="69">
        <f t="shared" si="12"/>
        <v>5643</v>
      </c>
      <c r="F21" s="69">
        <f t="shared" si="12"/>
        <v>0</v>
      </c>
      <c r="G21" s="69">
        <f t="shared" si="12"/>
        <v>1827.5</v>
      </c>
      <c r="H21" s="69">
        <f t="shared" si="12"/>
        <v>1827.5</v>
      </c>
      <c r="I21" s="8"/>
      <c r="J21" s="8"/>
      <c r="K21" s="8"/>
      <c r="L21" s="8"/>
    </row>
    <row r="22" spans="1:12" s="11" customFormat="1" ht="12.75">
      <c r="A22" s="70" t="s">
        <v>169</v>
      </c>
      <c r="B22" s="68" t="s">
        <v>162</v>
      </c>
      <c r="C22" s="69">
        <f aca="true" t="shared" si="13" ref="C22:H22">+C71</f>
        <v>0</v>
      </c>
      <c r="D22" s="69">
        <f t="shared" si="13"/>
        <v>0</v>
      </c>
      <c r="E22" s="69">
        <f t="shared" si="13"/>
        <v>0</v>
      </c>
      <c r="F22" s="69">
        <f t="shared" si="13"/>
        <v>0</v>
      </c>
      <c r="G22" s="69">
        <f t="shared" si="13"/>
        <v>0</v>
      </c>
      <c r="H22" s="69">
        <f t="shared" si="13"/>
        <v>0</v>
      </c>
      <c r="I22" s="8"/>
      <c r="J22" s="8"/>
      <c r="K22" s="8"/>
      <c r="L22" s="8"/>
    </row>
    <row r="23" spans="1:12" s="11" customFormat="1" ht="12.75">
      <c r="A23" s="70" t="s">
        <v>170</v>
      </c>
      <c r="B23" s="68" t="s">
        <v>171</v>
      </c>
      <c r="C23" s="69">
        <f aca="true" t="shared" si="14" ref="C23:H23">+C24+C71</f>
        <v>0</v>
      </c>
      <c r="D23" s="69">
        <f t="shared" si="14"/>
        <v>76278.69</v>
      </c>
      <c r="E23" s="69">
        <f t="shared" si="14"/>
        <v>72361.89</v>
      </c>
      <c r="F23" s="69">
        <f t="shared" si="14"/>
        <v>0</v>
      </c>
      <c r="G23" s="69">
        <f t="shared" si="14"/>
        <v>21286.729999999996</v>
      </c>
      <c r="H23" s="69">
        <f t="shared" si="14"/>
        <v>21286.729999999996</v>
      </c>
      <c r="I23" s="8"/>
      <c r="J23" s="8"/>
      <c r="K23" s="8"/>
      <c r="L23" s="8"/>
    </row>
    <row r="24" spans="1:12" s="11" customFormat="1" ht="12.75">
      <c r="A24" s="70" t="s">
        <v>172</v>
      </c>
      <c r="B24" s="68" t="s">
        <v>152</v>
      </c>
      <c r="C24" s="69">
        <f>+C26+C40+C66+C153+C69</f>
        <v>0</v>
      </c>
      <c r="D24" s="69">
        <f>+D26+D40+D66+D153</f>
        <v>76278.69</v>
      </c>
      <c r="E24" s="69">
        <f>+E26+E40+E66+E153</f>
        <v>72361.89</v>
      </c>
      <c r="F24" s="69">
        <f>+F26+F40+F66+F153</f>
        <v>0</v>
      </c>
      <c r="G24" s="69">
        <f>+G26+G40+G66+G153</f>
        <v>21286.729999999996</v>
      </c>
      <c r="H24" s="69">
        <f>+H26+H40+H66+H153</f>
        <v>21286.729999999996</v>
      </c>
      <c r="I24" s="8"/>
      <c r="J24" s="8"/>
      <c r="K24" s="8"/>
      <c r="L24" s="8"/>
    </row>
    <row r="25" spans="1:12" ht="25.5">
      <c r="A25" s="70" t="s">
        <v>361</v>
      </c>
      <c r="B25" s="68" t="s">
        <v>358</v>
      </c>
      <c r="C25" s="69">
        <f aca="true" t="shared" si="15" ref="C25:H25">C153</f>
        <v>0</v>
      </c>
      <c r="D25" s="69">
        <f t="shared" si="15"/>
        <v>3533</v>
      </c>
      <c r="E25" s="69">
        <f t="shared" si="15"/>
        <v>3533</v>
      </c>
      <c r="F25" s="69">
        <f t="shared" si="15"/>
        <v>0</v>
      </c>
      <c r="G25" s="69">
        <f t="shared" si="15"/>
        <v>3532.78</v>
      </c>
      <c r="H25" s="69">
        <f t="shared" si="15"/>
        <v>3532.78</v>
      </c>
      <c r="I25" s="8"/>
      <c r="J25" s="8"/>
      <c r="K25" s="8"/>
      <c r="L25" s="8"/>
    </row>
    <row r="26" spans="1:12" ht="12.75" customHeight="1">
      <c r="A26" s="70" t="s">
        <v>173</v>
      </c>
      <c r="B26" s="68" t="s">
        <v>154</v>
      </c>
      <c r="C26" s="69">
        <f aca="true" t="shared" si="16" ref="C26:H26">+C27+C34</f>
        <v>0</v>
      </c>
      <c r="D26" s="69">
        <f t="shared" si="16"/>
        <v>0</v>
      </c>
      <c r="E26" s="69">
        <f t="shared" si="16"/>
        <v>1196.3600000000001</v>
      </c>
      <c r="F26" s="69">
        <f t="shared" si="16"/>
        <v>0</v>
      </c>
      <c r="G26" s="69">
        <f t="shared" si="16"/>
        <v>365.51</v>
      </c>
      <c r="H26" s="69">
        <f t="shared" si="16"/>
        <v>365.51</v>
      </c>
      <c r="I26" s="8"/>
      <c r="J26" s="8"/>
      <c r="K26" s="8"/>
      <c r="L26" s="8"/>
    </row>
    <row r="27" spans="1:12" ht="12.75">
      <c r="A27" s="70" t="s">
        <v>174</v>
      </c>
      <c r="B27" s="68" t="s">
        <v>175</v>
      </c>
      <c r="C27" s="69">
        <f aca="true" t="shared" si="17" ref="C27:H27">C28+C29+C30+C31+C32</f>
        <v>0</v>
      </c>
      <c r="D27" s="69">
        <f t="shared" si="17"/>
        <v>0</v>
      </c>
      <c r="E27" s="69">
        <f t="shared" si="17"/>
        <v>975.2800000000001</v>
      </c>
      <c r="F27" s="69">
        <f t="shared" si="17"/>
        <v>0</v>
      </c>
      <c r="G27" s="69">
        <f t="shared" si="17"/>
        <v>298.28999999999996</v>
      </c>
      <c r="H27" s="69">
        <f t="shared" si="17"/>
        <v>298.28999999999996</v>
      </c>
      <c r="I27" s="8"/>
      <c r="J27" s="8"/>
      <c r="K27" s="8"/>
      <c r="L27" s="8"/>
    </row>
    <row r="28" spans="1:12" ht="12.75">
      <c r="A28" s="80" t="s">
        <v>176</v>
      </c>
      <c r="B28" s="71" t="s">
        <v>339</v>
      </c>
      <c r="C28" s="72"/>
      <c r="D28" s="10"/>
      <c r="E28" s="10">
        <v>966.57</v>
      </c>
      <c r="F28" s="10"/>
      <c r="G28" s="7">
        <v>295.9</v>
      </c>
      <c r="H28" s="7">
        <v>295.9</v>
      </c>
      <c r="I28" s="8"/>
      <c r="J28" s="8"/>
      <c r="K28" s="8"/>
      <c r="L28" s="8"/>
    </row>
    <row r="29" spans="1:12" ht="12" customHeight="1">
      <c r="A29" s="80" t="s">
        <v>177</v>
      </c>
      <c r="B29" s="73" t="s">
        <v>178</v>
      </c>
      <c r="C29" s="72"/>
      <c r="D29" s="10"/>
      <c r="E29" s="10">
        <v>0.8</v>
      </c>
      <c r="F29" s="10"/>
      <c r="G29" s="7">
        <v>0.31</v>
      </c>
      <c r="H29" s="7">
        <v>0.31</v>
      </c>
      <c r="I29" s="8"/>
      <c r="J29" s="8"/>
      <c r="K29" s="8"/>
      <c r="L29" s="8"/>
    </row>
    <row r="30" spans="1:12" ht="13.5" customHeight="1">
      <c r="A30" s="80" t="s">
        <v>179</v>
      </c>
      <c r="B30" s="73" t="s">
        <v>180</v>
      </c>
      <c r="C30" s="72"/>
      <c r="D30" s="10"/>
      <c r="E30" s="10">
        <v>0.33</v>
      </c>
      <c r="F30" s="10"/>
      <c r="G30" s="7"/>
      <c r="H30" s="7"/>
      <c r="I30" s="8"/>
      <c r="J30" s="8"/>
      <c r="K30" s="8"/>
      <c r="L30" s="8"/>
    </row>
    <row r="31" spans="1:12" ht="12.75">
      <c r="A31" s="80" t="s">
        <v>357</v>
      </c>
      <c r="B31" s="73" t="s">
        <v>181</v>
      </c>
      <c r="C31" s="72"/>
      <c r="D31" s="10"/>
      <c r="E31" s="10"/>
      <c r="F31" s="10"/>
      <c r="G31" s="7"/>
      <c r="H31" s="7"/>
      <c r="I31" s="8"/>
      <c r="J31" s="8"/>
      <c r="K31" s="8"/>
      <c r="L31" s="8"/>
    </row>
    <row r="32" spans="1:12" ht="12.75">
      <c r="A32" s="80" t="s">
        <v>182</v>
      </c>
      <c r="B32" s="73" t="s">
        <v>367</v>
      </c>
      <c r="C32" s="72"/>
      <c r="D32" s="10"/>
      <c r="E32" s="10">
        <v>7.58</v>
      </c>
      <c r="F32" s="10"/>
      <c r="G32" s="7">
        <v>2.08</v>
      </c>
      <c r="H32" s="7">
        <v>2.08</v>
      </c>
      <c r="I32" s="8"/>
      <c r="J32" s="8"/>
      <c r="K32" s="8"/>
      <c r="L32" s="8"/>
    </row>
    <row r="33" spans="1:12" ht="12.75">
      <c r="A33" s="80"/>
      <c r="B33" s="73" t="s">
        <v>368</v>
      </c>
      <c r="C33" s="72"/>
      <c r="D33" s="10"/>
      <c r="E33" s="10"/>
      <c r="F33" s="10"/>
      <c r="G33" s="7"/>
      <c r="H33" s="7"/>
      <c r="I33" s="8"/>
      <c r="J33" s="8"/>
      <c r="K33" s="8"/>
      <c r="L33" s="8"/>
    </row>
    <row r="34" spans="1:12" ht="12.75">
      <c r="A34" s="70" t="s">
        <v>183</v>
      </c>
      <c r="B34" s="68" t="s">
        <v>184</v>
      </c>
      <c r="C34" s="69">
        <f aca="true" t="shared" si="18" ref="C34:H34">+C35+C36+C37+C38+C39</f>
        <v>0</v>
      </c>
      <c r="D34" s="69">
        <f t="shared" si="18"/>
        <v>0</v>
      </c>
      <c r="E34" s="69">
        <f t="shared" si="18"/>
        <v>221.08</v>
      </c>
      <c r="F34" s="69">
        <f t="shared" si="18"/>
        <v>0</v>
      </c>
      <c r="G34" s="69">
        <f t="shared" si="18"/>
        <v>67.22000000000001</v>
      </c>
      <c r="H34" s="69">
        <f t="shared" si="18"/>
        <v>67.22000000000001</v>
      </c>
      <c r="I34" s="8"/>
      <c r="J34" s="8"/>
      <c r="K34" s="8"/>
      <c r="L34" s="8"/>
    </row>
    <row r="35" spans="1:12" ht="12.75">
      <c r="A35" s="80" t="s">
        <v>185</v>
      </c>
      <c r="B35" s="73" t="s">
        <v>186</v>
      </c>
      <c r="C35" s="72"/>
      <c r="D35" s="10"/>
      <c r="E35" s="10">
        <v>154.09</v>
      </c>
      <c r="F35" s="10"/>
      <c r="G35" s="7">
        <v>47.24</v>
      </c>
      <c r="H35" s="7">
        <v>47.24</v>
      </c>
      <c r="I35" s="8"/>
      <c r="J35" s="8"/>
      <c r="K35" s="8"/>
      <c r="L35" s="8"/>
    </row>
    <row r="36" spans="1:12" s="11" customFormat="1" ht="12.75">
      <c r="A36" s="80" t="s">
        <v>187</v>
      </c>
      <c r="B36" s="73" t="s">
        <v>188</v>
      </c>
      <c r="C36" s="72"/>
      <c r="D36" s="10"/>
      <c r="E36" s="10">
        <v>4.88</v>
      </c>
      <c r="F36" s="10"/>
      <c r="G36" s="7">
        <v>1.49</v>
      </c>
      <c r="H36" s="7">
        <v>1.49</v>
      </c>
      <c r="I36" s="8"/>
      <c r="J36" s="8"/>
      <c r="K36" s="8"/>
      <c r="L36" s="8"/>
    </row>
    <row r="37" spans="1:12" s="11" customFormat="1" ht="12.75">
      <c r="A37" s="80" t="s">
        <v>189</v>
      </c>
      <c r="B37" s="73" t="s">
        <v>190</v>
      </c>
      <c r="C37" s="72"/>
      <c r="D37" s="10"/>
      <c r="E37" s="10">
        <v>50.71</v>
      </c>
      <c r="F37" s="10"/>
      <c r="G37" s="7">
        <v>15.51</v>
      </c>
      <c r="H37" s="7">
        <v>15.51</v>
      </c>
      <c r="I37" s="8"/>
      <c r="J37" s="8"/>
      <c r="K37" s="8"/>
      <c r="L37" s="8"/>
    </row>
    <row r="38" spans="1:12" ht="12.75">
      <c r="A38" s="80" t="s">
        <v>191</v>
      </c>
      <c r="B38" s="74" t="s">
        <v>192</v>
      </c>
      <c r="C38" s="72"/>
      <c r="D38" s="10"/>
      <c r="E38" s="10">
        <v>1.65</v>
      </c>
      <c r="F38" s="10"/>
      <c r="G38" s="7">
        <v>0.45</v>
      </c>
      <c r="H38" s="7">
        <v>0.45</v>
      </c>
      <c r="I38" s="8"/>
      <c r="J38" s="8"/>
      <c r="K38" s="8"/>
      <c r="L38" s="8"/>
    </row>
    <row r="39" spans="1:12" ht="12.75">
      <c r="A39" s="80" t="s">
        <v>193</v>
      </c>
      <c r="B39" s="74" t="s">
        <v>194</v>
      </c>
      <c r="C39" s="72"/>
      <c r="D39" s="10"/>
      <c r="E39" s="10">
        <v>9.75</v>
      </c>
      <c r="F39" s="10"/>
      <c r="G39" s="10">
        <v>2.53</v>
      </c>
      <c r="H39" s="10">
        <v>2.53</v>
      </c>
      <c r="I39" s="8"/>
      <c r="J39" s="8"/>
      <c r="K39" s="8"/>
      <c r="L39" s="8"/>
    </row>
    <row r="40" spans="1:12" ht="12.75">
      <c r="A40" s="70" t="s">
        <v>195</v>
      </c>
      <c r="B40" s="68" t="s">
        <v>156</v>
      </c>
      <c r="C40" s="69">
        <f aca="true" t="shared" si="19" ref="C40:H40">+C41+C54+C53+C56+C59+C61+C62+C63+C60</f>
        <v>0</v>
      </c>
      <c r="D40" s="69">
        <f t="shared" si="19"/>
        <v>72745.69</v>
      </c>
      <c r="E40" s="69">
        <f t="shared" si="19"/>
        <v>67632.53</v>
      </c>
      <c r="F40" s="69">
        <f t="shared" si="19"/>
        <v>0</v>
      </c>
      <c r="G40" s="69">
        <f t="shared" si="19"/>
        <v>17388.44</v>
      </c>
      <c r="H40" s="69">
        <f t="shared" si="19"/>
        <v>17388.44</v>
      </c>
      <c r="I40" s="8"/>
      <c r="J40" s="8"/>
      <c r="K40" s="8"/>
      <c r="L40" s="8"/>
    </row>
    <row r="41" spans="1:12" ht="12.75">
      <c r="A41" s="70" t="s">
        <v>196</v>
      </c>
      <c r="B41" s="68" t="s">
        <v>197</v>
      </c>
      <c r="C41" s="69">
        <f aca="true" t="shared" si="20" ref="C41:H41">+C42+C43+C44+C45+C46+C47+C48+C49+C51</f>
        <v>0</v>
      </c>
      <c r="D41" s="69">
        <f t="shared" si="20"/>
        <v>72745.69</v>
      </c>
      <c r="E41" s="69">
        <f t="shared" si="20"/>
        <v>67609.53</v>
      </c>
      <c r="F41" s="69">
        <f t="shared" si="20"/>
        <v>0</v>
      </c>
      <c r="G41" s="69">
        <f t="shared" si="20"/>
        <v>17377.749999999996</v>
      </c>
      <c r="H41" s="69">
        <f t="shared" si="20"/>
        <v>17377.749999999996</v>
      </c>
      <c r="I41" s="8"/>
      <c r="J41" s="8"/>
      <c r="K41" s="8"/>
      <c r="L41" s="8"/>
    </row>
    <row r="42" spans="1:12" ht="12.75">
      <c r="A42" s="80" t="s">
        <v>198</v>
      </c>
      <c r="B42" s="73" t="s">
        <v>199</v>
      </c>
      <c r="C42" s="72"/>
      <c r="D42" s="10"/>
      <c r="E42" s="10">
        <v>8</v>
      </c>
      <c r="F42" s="10"/>
      <c r="G42" s="7">
        <v>2.2</v>
      </c>
      <c r="H42" s="7">
        <v>2.2</v>
      </c>
      <c r="I42" s="8"/>
      <c r="J42" s="8"/>
      <c r="K42" s="8"/>
      <c r="L42" s="8"/>
    </row>
    <row r="43" spans="1:12" ht="12.75">
      <c r="A43" s="80" t="s">
        <v>200</v>
      </c>
      <c r="B43" s="73" t="s">
        <v>201</v>
      </c>
      <c r="C43" s="72"/>
      <c r="D43" s="10"/>
      <c r="E43" s="10">
        <v>0</v>
      </c>
      <c r="F43" s="10"/>
      <c r="G43" s="7">
        <v>0</v>
      </c>
      <c r="H43" s="7">
        <v>0</v>
      </c>
      <c r="I43" s="8"/>
      <c r="J43" s="8"/>
      <c r="K43" s="8"/>
      <c r="L43" s="8"/>
    </row>
    <row r="44" spans="1:12" ht="12.75">
      <c r="A44" s="80" t="s">
        <v>202</v>
      </c>
      <c r="B44" s="73" t="s">
        <v>203</v>
      </c>
      <c r="C44" s="72"/>
      <c r="D44" s="10"/>
      <c r="E44" s="10">
        <v>26</v>
      </c>
      <c r="F44" s="10"/>
      <c r="G44" s="7">
        <v>3.5</v>
      </c>
      <c r="H44" s="7">
        <v>3.5</v>
      </c>
      <c r="I44" s="8"/>
      <c r="J44" s="8"/>
      <c r="K44" s="8"/>
      <c r="L44" s="8"/>
    </row>
    <row r="45" spans="1:12" s="11" customFormat="1" ht="12.75">
      <c r="A45" s="80" t="s">
        <v>204</v>
      </c>
      <c r="B45" s="73" t="s">
        <v>205</v>
      </c>
      <c r="C45" s="72"/>
      <c r="D45" s="10"/>
      <c r="E45" s="10">
        <v>3</v>
      </c>
      <c r="F45" s="10"/>
      <c r="G45" s="7">
        <v>0.08</v>
      </c>
      <c r="H45" s="7">
        <v>0.08</v>
      </c>
      <c r="I45" s="8"/>
      <c r="J45" s="8"/>
      <c r="K45" s="8"/>
      <c r="L45" s="8"/>
    </row>
    <row r="46" spans="1:12" s="116" customFormat="1" ht="12.75">
      <c r="A46" s="80" t="s">
        <v>206</v>
      </c>
      <c r="B46" s="73" t="s">
        <v>207</v>
      </c>
      <c r="C46" s="72"/>
      <c r="D46" s="10"/>
      <c r="E46" s="10">
        <v>4</v>
      </c>
      <c r="F46" s="10"/>
      <c r="G46" s="7"/>
      <c r="H46" s="7"/>
      <c r="I46" s="8"/>
      <c r="J46" s="8"/>
      <c r="K46" s="8"/>
      <c r="L46" s="8"/>
    </row>
    <row r="47" spans="1:12" ht="12.75">
      <c r="A47" s="80" t="s">
        <v>208</v>
      </c>
      <c r="B47" s="73" t="s">
        <v>209</v>
      </c>
      <c r="C47" s="72"/>
      <c r="D47" s="10"/>
      <c r="E47" s="10"/>
      <c r="F47" s="10"/>
      <c r="G47" s="7"/>
      <c r="H47" s="7"/>
      <c r="I47" s="8"/>
      <c r="J47" s="8"/>
      <c r="K47" s="8"/>
      <c r="L47" s="8"/>
    </row>
    <row r="48" spans="1:12" s="11" customFormat="1" ht="26.25" customHeight="1">
      <c r="A48" s="80" t="s">
        <v>210</v>
      </c>
      <c r="B48" s="73" t="s">
        <v>211</v>
      </c>
      <c r="C48" s="72"/>
      <c r="D48" s="10"/>
      <c r="E48" s="10">
        <v>9</v>
      </c>
      <c r="F48" s="10"/>
      <c r="G48" s="10">
        <v>3</v>
      </c>
      <c r="H48" s="10">
        <v>3</v>
      </c>
      <c r="I48" s="8"/>
      <c r="J48" s="8"/>
      <c r="K48" s="8"/>
      <c r="L48" s="8"/>
    </row>
    <row r="49" spans="1:12" s="11" customFormat="1" ht="26.25" customHeight="1">
      <c r="A49" s="70" t="s">
        <v>212</v>
      </c>
      <c r="B49" s="68" t="s">
        <v>213</v>
      </c>
      <c r="C49" s="75">
        <f aca="true" t="shared" si="21" ref="C49:H49">+C50+C81</f>
        <v>0</v>
      </c>
      <c r="D49" s="75">
        <f t="shared" si="21"/>
        <v>72745.69</v>
      </c>
      <c r="E49" s="75">
        <f t="shared" si="21"/>
        <v>67515.53</v>
      </c>
      <c r="F49" s="75">
        <f t="shared" si="21"/>
        <v>0</v>
      </c>
      <c r="G49" s="75">
        <f t="shared" si="21"/>
        <v>17354.339999999997</v>
      </c>
      <c r="H49" s="75">
        <f t="shared" si="21"/>
        <v>17354.339999999997</v>
      </c>
      <c r="I49" s="8"/>
      <c r="J49" s="8"/>
      <c r="K49" s="8"/>
      <c r="L49" s="8"/>
    </row>
    <row r="50" spans="1:12" s="11" customFormat="1" ht="14.25" customHeight="1">
      <c r="A50" s="113"/>
      <c r="B50" s="76" t="s">
        <v>214</v>
      </c>
      <c r="C50" s="77"/>
      <c r="D50" s="10"/>
      <c r="E50" s="10">
        <v>1</v>
      </c>
      <c r="F50" s="10"/>
      <c r="G50" s="7"/>
      <c r="H50" s="7"/>
      <c r="I50" s="8"/>
      <c r="J50" s="8"/>
      <c r="K50" s="8"/>
      <c r="L50" s="8"/>
    </row>
    <row r="51" spans="1:12" ht="12.75">
      <c r="A51" s="80" t="s">
        <v>215</v>
      </c>
      <c r="B51" s="73" t="s">
        <v>216</v>
      </c>
      <c r="C51" s="72"/>
      <c r="D51" s="10"/>
      <c r="E51" s="10">
        <v>44</v>
      </c>
      <c r="F51" s="10"/>
      <c r="G51" s="10">
        <v>14.63</v>
      </c>
      <c r="H51" s="10">
        <v>14.63</v>
      </c>
      <c r="I51" s="8"/>
      <c r="J51" s="8"/>
      <c r="K51" s="8"/>
      <c r="L51" s="8"/>
    </row>
    <row r="52" spans="1:12" s="11" customFormat="1" ht="12.75">
      <c r="A52" s="80"/>
      <c r="B52" s="73" t="s">
        <v>217</v>
      </c>
      <c r="C52" s="72"/>
      <c r="D52" s="10"/>
      <c r="E52" s="10"/>
      <c r="F52" s="10"/>
      <c r="G52" s="10"/>
      <c r="H52" s="10"/>
      <c r="I52" s="8"/>
      <c r="J52" s="8"/>
      <c r="K52" s="8"/>
      <c r="L52" s="8"/>
    </row>
    <row r="53" spans="1:12" ht="12.75">
      <c r="A53" s="70" t="s">
        <v>218</v>
      </c>
      <c r="B53" s="73" t="s">
        <v>219</v>
      </c>
      <c r="C53" s="72"/>
      <c r="D53" s="10"/>
      <c r="E53" s="10"/>
      <c r="F53" s="10"/>
      <c r="G53" s="10"/>
      <c r="H53" s="10"/>
      <c r="I53" s="8"/>
      <c r="J53" s="8"/>
      <c r="K53" s="8"/>
      <c r="L53" s="8"/>
    </row>
    <row r="54" spans="1:12" ht="12.75">
      <c r="A54" s="70" t="s">
        <v>220</v>
      </c>
      <c r="B54" s="68" t="s">
        <v>221</v>
      </c>
      <c r="C54" s="78">
        <f aca="true" t="shared" si="22" ref="C54:H54">+C55</f>
        <v>0</v>
      </c>
      <c r="D54" s="78">
        <f t="shared" si="22"/>
        <v>0</v>
      </c>
      <c r="E54" s="78">
        <f t="shared" si="22"/>
        <v>11</v>
      </c>
      <c r="F54" s="78">
        <f t="shared" si="22"/>
        <v>0</v>
      </c>
      <c r="G54" s="78">
        <f t="shared" si="22"/>
        <v>7.99</v>
      </c>
      <c r="H54" s="78">
        <f t="shared" si="22"/>
        <v>7.99</v>
      </c>
      <c r="I54" s="8"/>
      <c r="J54" s="8"/>
      <c r="K54" s="8"/>
      <c r="L54" s="8"/>
    </row>
    <row r="55" spans="1:12" ht="12.75">
      <c r="A55" s="80" t="s">
        <v>222</v>
      </c>
      <c r="B55" s="73" t="s">
        <v>223</v>
      </c>
      <c r="C55" s="72"/>
      <c r="D55" s="10"/>
      <c r="E55" s="10">
        <v>11</v>
      </c>
      <c r="F55" s="10"/>
      <c r="G55" s="10">
        <v>7.99</v>
      </c>
      <c r="H55" s="10">
        <v>7.99</v>
      </c>
      <c r="I55" s="8"/>
      <c r="J55" s="8"/>
      <c r="K55" s="8"/>
      <c r="L55" s="8"/>
    </row>
    <row r="56" spans="1:12" ht="12.75">
      <c r="A56" s="70" t="s">
        <v>224</v>
      </c>
      <c r="B56" s="68" t="s">
        <v>225</v>
      </c>
      <c r="C56" s="69">
        <f aca="true" t="shared" si="23" ref="C56:H56">+C57+C58</f>
        <v>0</v>
      </c>
      <c r="D56" s="69">
        <f t="shared" si="23"/>
        <v>0</v>
      </c>
      <c r="E56" s="69">
        <f t="shared" si="23"/>
        <v>6</v>
      </c>
      <c r="F56" s="69">
        <f t="shared" si="23"/>
        <v>0</v>
      </c>
      <c r="G56" s="69">
        <f t="shared" si="23"/>
        <v>1.2</v>
      </c>
      <c r="H56" s="69">
        <f t="shared" si="23"/>
        <v>1.2</v>
      </c>
      <c r="I56" s="8"/>
      <c r="J56" s="8"/>
      <c r="K56" s="8"/>
      <c r="L56" s="8"/>
    </row>
    <row r="57" spans="1:12" ht="12.75">
      <c r="A57" s="70" t="s">
        <v>226</v>
      </c>
      <c r="B57" s="73" t="s">
        <v>227</v>
      </c>
      <c r="C57" s="72"/>
      <c r="D57" s="10"/>
      <c r="E57" s="10">
        <v>6</v>
      </c>
      <c r="F57" s="10"/>
      <c r="G57" s="7">
        <v>1.2</v>
      </c>
      <c r="H57" s="7">
        <v>1.2</v>
      </c>
      <c r="I57" s="8"/>
      <c r="J57" s="8"/>
      <c r="K57" s="8"/>
      <c r="L57" s="8"/>
    </row>
    <row r="58" spans="1:12" ht="12.75">
      <c r="A58" s="70" t="s">
        <v>228</v>
      </c>
      <c r="B58" s="73" t="s">
        <v>229</v>
      </c>
      <c r="C58" s="72"/>
      <c r="D58" s="10"/>
      <c r="E58" s="10"/>
      <c r="F58" s="10"/>
      <c r="G58" s="7"/>
      <c r="H58" s="7"/>
      <c r="I58" s="8"/>
      <c r="J58" s="8"/>
      <c r="K58" s="8"/>
      <c r="L58" s="8"/>
    </row>
    <row r="59" spans="1:12" s="11" customFormat="1" ht="12.75">
      <c r="A59" s="80" t="s">
        <v>230</v>
      </c>
      <c r="B59" s="73" t="s">
        <v>231</v>
      </c>
      <c r="C59" s="72"/>
      <c r="D59" s="10"/>
      <c r="E59" s="10">
        <v>1</v>
      </c>
      <c r="F59" s="10"/>
      <c r="G59" s="7"/>
      <c r="H59" s="7"/>
      <c r="I59" s="8"/>
      <c r="J59" s="8"/>
      <c r="K59" s="8"/>
      <c r="L59" s="8"/>
    </row>
    <row r="60" spans="1:12" ht="12.75">
      <c r="A60" s="80" t="s">
        <v>232</v>
      </c>
      <c r="B60" s="71" t="s">
        <v>233</v>
      </c>
      <c r="C60" s="72"/>
      <c r="D60" s="10"/>
      <c r="E60" s="10"/>
      <c r="F60" s="10"/>
      <c r="G60" s="7"/>
      <c r="H60" s="7"/>
      <c r="I60" s="8"/>
      <c r="J60" s="8"/>
      <c r="K60" s="8"/>
      <c r="L60" s="8"/>
    </row>
    <row r="61" spans="1:12" ht="13.5" customHeight="1">
      <c r="A61" s="80" t="s">
        <v>234</v>
      </c>
      <c r="B61" s="73" t="s">
        <v>235</v>
      </c>
      <c r="C61" s="72"/>
      <c r="D61" s="10"/>
      <c r="E61" s="10"/>
      <c r="F61" s="10"/>
      <c r="G61" s="7"/>
      <c r="H61" s="7"/>
      <c r="I61" s="8"/>
      <c r="J61" s="8"/>
      <c r="K61" s="8"/>
      <c r="L61" s="8"/>
    </row>
    <row r="62" spans="1:12" s="11" customFormat="1" ht="12.75">
      <c r="A62" s="80" t="s">
        <v>236</v>
      </c>
      <c r="B62" s="73" t="s">
        <v>237</v>
      </c>
      <c r="C62" s="72"/>
      <c r="D62" s="10"/>
      <c r="E62" s="10"/>
      <c r="F62" s="10"/>
      <c r="G62" s="10"/>
      <c r="H62" s="10"/>
      <c r="I62" s="8"/>
      <c r="J62" s="8"/>
      <c r="K62" s="8"/>
      <c r="L62" s="8"/>
    </row>
    <row r="63" spans="1:12" s="11" customFormat="1" ht="12.75">
      <c r="A63" s="70" t="s">
        <v>238</v>
      </c>
      <c r="B63" s="68" t="s">
        <v>239</v>
      </c>
      <c r="C63" s="78">
        <f aca="true" t="shared" si="24" ref="C63:H63">+C64+C65</f>
        <v>0</v>
      </c>
      <c r="D63" s="78">
        <f t="shared" si="24"/>
        <v>0</v>
      </c>
      <c r="E63" s="78">
        <f t="shared" si="24"/>
        <v>5</v>
      </c>
      <c r="F63" s="78">
        <f t="shared" si="24"/>
        <v>0</v>
      </c>
      <c r="G63" s="78">
        <f t="shared" si="24"/>
        <v>1.5</v>
      </c>
      <c r="H63" s="78">
        <f t="shared" si="24"/>
        <v>1.5</v>
      </c>
      <c r="I63" s="8"/>
      <c r="J63" s="8"/>
      <c r="K63" s="8"/>
      <c r="L63" s="8"/>
    </row>
    <row r="64" spans="1:12" ht="12.75">
      <c r="A64" s="80" t="s">
        <v>240</v>
      </c>
      <c r="B64" s="73" t="s">
        <v>241</v>
      </c>
      <c r="C64" s="72"/>
      <c r="D64" s="10"/>
      <c r="E64" s="10">
        <v>5</v>
      </c>
      <c r="F64" s="10"/>
      <c r="G64" s="7">
        <v>1.5</v>
      </c>
      <c r="H64" s="7">
        <v>1.5</v>
      </c>
      <c r="I64" s="8"/>
      <c r="J64" s="8"/>
      <c r="K64" s="8"/>
      <c r="L64" s="8"/>
    </row>
    <row r="65" spans="1:12" s="11" customFormat="1" ht="12.75">
      <c r="A65" s="80" t="s">
        <v>242</v>
      </c>
      <c r="B65" s="73" t="s">
        <v>243</v>
      </c>
      <c r="C65" s="72"/>
      <c r="D65" s="10"/>
      <c r="E65" s="10"/>
      <c r="F65" s="10"/>
      <c r="G65" s="79"/>
      <c r="H65" s="79"/>
      <c r="I65" s="8"/>
      <c r="J65" s="8"/>
      <c r="K65" s="8"/>
      <c r="L65" s="8"/>
    </row>
    <row r="66" spans="1:12" s="11" customFormat="1" ht="12.75">
      <c r="A66" s="70" t="s">
        <v>244</v>
      </c>
      <c r="B66" s="68" t="s">
        <v>158</v>
      </c>
      <c r="C66" s="67">
        <f>+C67</f>
        <v>0</v>
      </c>
      <c r="D66" s="67">
        <f aca="true" t="shared" si="25" ref="D66:H67">+D67</f>
        <v>0</v>
      </c>
      <c r="E66" s="67">
        <f t="shared" si="25"/>
        <v>0</v>
      </c>
      <c r="F66" s="67">
        <f t="shared" si="25"/>
        <v>0</v>
      </c>
      <c r="G66" s="67">
        <f t="shared" si="25"/>
        <v>0</v>
      </c>
      <c r="H66" s="67">
        <f t="shared" si="25"/>
        <v>0</v>
      </c>
      <c r="I66" s="8"/>
      <c r="J66" s="8"/>
      <c r="K66" s="8"/>
      <c r="L66" s="8"/>
    </row>
    <row r="67" spans="1:12" s="11" customFormat="1" ht="12.75">
      <c r="A67" s="80" t="s">
        <v>245</v>
      </c>
      <c r="B67" s="68" t="s">
        <v>246</v>
      </c>
      <c r="C67" s="67">
        <f>+C68</f>
        <v>0</v>
      </c>
      <c r="D67" s="67">
        <f t="shared" si="25"/>
        <v>0</v>
      </c>
      <c r="E67" s="67">
        <f t="shared" si="25"/>
        <v>0</v>
      </c>
      <c r="F67" s="67">
        <f t="shared" si="25"/>
        <v>0</v>
      </c>
      <c r="G67" s="67">
        <f t="shared" si="25"/>
        <v>0</v>
      </c>
      <c r="H67" s="67">
        <f t="shared" si="25"/>
        <v>0</v>
      </c>
      <c r="I67" s="8"/>
      <c r="J67" s="8"/>
      <c r="K67" s="8"/>
      <c r="L67" s="8"/>
    </row>
    <row r="68" spans="1:12" s="11" customFormat="1" ht="12.75">
      <c r="A68" s="80" t="s">
        <v>247</v>
      </c>
      <c r="B68" s="73" t="s">
        <v>248</v>
      </c>
      <c r="C68" s="72"/>
      <c r="D68" s="10"/>
      <c r="E68" s="10"/>
      <c r="F68" s="10"/>
      <c r="G68" s="10"/>
      <c r="H68" s="10"/>
      <c r="I68" s="8"/>
      <c r="J68" s="8"/>
      <c r="K68" s="8"/>
      <c r="L68" s="8"/>
    </row>
    <row r="69" spans="1:12" s="135" customFormat="1" ht="12.75">
      <c r="A69" s="125"/>
      <c r="B69" s="134" t="s">
        <v>370</v>
      </c>
      <c r="C69" s="127">
        <f aca="true" t="shared" si="26" ref="C69:H69">C70</f>
        <v>0</v>
      </c>
      <c r="D69" s="127">
        <f t="shared" si="26"/>
        <v>0</v>
      </c>
      <c r="E69" s="127">
        <f t="shared" si="26"/>
        <v>0</v>
      </c>
      <c r="F69" s="127">
        <f t="shared" si="26"/>
        <v>0</v>
      </c>
      <c r="G69" s="127">
        <f t="shared" si="26"/>
        <v>0</v>
      </c>
      <c r="H69" s="127">
        <f t="shared" si="26"/>
        <v>0</v>
      </c>
      <c r="I69" s="121"/>
      <c r="J69" s="121"/>
      <c r="K69" s="121"/>
      <c r="L69" s="121"/>
    </row>
    <row r="70" spans="1:12" s="135" customFormat="1" ht="12.75">
      <c r="A70" s="125"/>
      <c r="B70" s="126" t="s">
        <v>371</v>
      </c>
      <c r="C70" s="127"/>
      <c r="D70" s="128"/>
      <c r="E70" s="128"/>
      <c r="F70" s="128"/>
      <c r="G70" s="128"/>
      <c r="H70" s="128"/>
      <c r="I70" s="121"/>
      <c r="J70" s="121"/>
      <c r="K70" s="121"/>
      <c r="L70" s="121"/>
    </row>
    <row r="71" spans="1:12" ht="12.75">
      <c r="A71" s="70" t="s">
        <v>249</v>
      </c>
      <c r="B71" s="68" t="s">
        <v>162</v>
      </c>
      <c r="C71" s="69">
        <f aca="true" t="shared" si="27" ref="C71:H71">+C72</f>
        <v>0</v>
      </c>
      <c r="D71" s="69">
        <f t="shared" si="27"/>
        <v>0</v>
      </c>
      <c r="E71" s="69">
        <f t="shared" si="27"/>
        <v>0</v>
      </c>
      <c r="F71" s="69">
        <f t="shared" si="27"/>
        <v>0</v>
      </c>
      <c r="G71" s="69">
        <f t="shared" si="27"/>
        <v>0</v>
      </c>
      <c r="H71" s="69">
        <f t="shared" si="27"/>
        <v>0</v>
      </c>
      <c r="I71" s="8"/>
      <c r="J71" s="8"/>
      <c r="K71" s="8"/>
      <c r="L71" s="8"/>
    </row>
    <row r="72" spans="1:12" ht="12.75">
      <c r="A72" s="70" t="s">
        <v>250</v>
      </c>
      <c r="B72" s="68" t="s">
        <v>164</v>
      </c>
      <c r="C72" s="69">
        <f aca="true" t="shared" si="28" ref="C72:H72">+C73+C78</f>
        <v>0</v>
      </c>
      <c r="D72" s="69">
        <f t="shared" si="28"/>
        <v>0</v>
      </c>
      <c r="E72" s="69">
        <f t="shared" si="28"/>
        <v>0</v>
      </c>
      <c r="F72" s="69">
        <f t="shared" si="28"/>
        <v>0</v>
      </c>
      <c r="G72" s="69">
        <f t="shared" si="28"/>
        <v>0</v>
      </c>
      <c r="H72" s="69">
        <f t="shared" si="28"/>
        <v>0</v>
      </c>
      <c r="I72" s="8"/>
      <c r="J72" s="8"/>
      <c r="K72" s="8"/>
      <c r="L72" s="8"/>
    </row>
    <row r="73" spans="1:12" ht="12.75">
      <c r="A73" s="70" t="s">
        <v>251</v>
      </c>
      <c r="B73" s="68" t="s">
        <v>252</v>
      </c>
      <c r="C73" s="69">
        <f aca="true" t="shared" si="29" ref="C73:H73">+C75+C77+C76+C74</f>
        <v>0</v>
      </c>
      <c r="D73" s="69">
        <f t="shared" si="29"/>
        <v>0</v>
      </c>
      <c r="E73" s="69">
        <f t="shared" si="29"/>
        <v>0</v>
      </c>
      <c r="F73" s="69">
        <f t="shared" si="29"/>
        <v>0</v>
      </c>
      <c r="G73" s="69">
        <f t="shared" si="29"/>
        <v>0</v>
      </c>
      <c r="H73" s="69">
        <f t="shared" si="29"/>
        <v>0</v>
      </c>
      <c r="I73" s="8"/>
      <c r="J73" s="8"/>
      <c r="K73" s="8"/>
      <c r="L73" s="8"/>
    </row>
    <row r="74" spans="1:12" ht="12.75">
      <c r="A74" s="70"/>
      <c r="B74" s="81" t="s">
        <v>253</v>
      </c>
      <c r="C74" s="69"/>
      <c r="D74" s="10"/>
      <c r="E74" s="10"/>
      <c r="F74" s="10"/>
      <c r="G74" s="7"/>
      <c r="H74" s="7"/>
      <c r="I74" s="8"/>
      <c r="J74" s="8"/>
      <c r="K74" s="8"/>
      <c r="L74" s="8"/>
    </row>
    <row r="75" spans="1:12" ht="12.75">
      <c r="A75" s="80" t="s">
        <v>254</v>
      </c>
      <c r="B75" s="73" t="s">
        <v>255</v>
      </c>
      <c r="C75" s="72"/>
      <c r="D75" s="10"/>
      <c r="E75" s="10"/>
      <c r="F75" s="10"/>
      <c r="G75" s="7"/>
      <c r="H75" s="7"/>
      <c r="I75" s="8"/>
      <c r="J75" s="8"/>
      <c r="K75" s="8"/>
      <c r="L75" s="8"/>
    </row>
    <row r="76" spans="1:12" ht="12.75">
      <c r="A76" s="80" t="s">
        <v>256</v>
      </c>
      <c r="B76" s="71" t="s">
        <v>257</v>
      </c>
      <c r="C76" s="72"/>
      <c r="D76" s="10"/>
      <c r="E76" s="10"/>
      <c r="F76" s="10"/>
      <c r="G76" s="7"/>
      <c r="H76" s="7"/>
      <c r="I76" s="8"/>
      <c r="J76" s="8"/>
      <c r="K76" s="8"/>
      <c r="L76" s="8"/>
    </row>
    <row r="77" spans="1:12" s="116" customFormat="1" ht="11.25" customHeight="1">
      <c r="A77" s="80" t="s">
        <v>258</v>
      </c>
      <c r="B77" s="73" t="s">
        <v>259</v>
      </c>
      <c r="C77" s="72"/>
      <c r="D77" s="10"/>
      <c r="E77" s="10"/>
      <c r="F77" s="10"/>
      <c r="G77" s="7"/>
      <c r="H77" s="7"/>
      <c r="I77" s="8"/>
      <c r="J77" s="8"/>
      <c r="K77" s="8"/>
      <c r="L77" s="8"/>
    </row>
    <row r="78" spans="1:12" s="116" customFormat="1" ht="12.75">
      <c r="A78" s="114"/>
      <c r="B78" s="71" t="s">
        <v>260</v>
      </c>
      <c r="C78" s="72"/>
      <c r="D78" s="10"/>
      <c r="E78" s="10"/>
      <c r="F78" s="10"/>
      <c r="G78" s="7"/>
      <c r="H78" s="7"/>
      <c r="I78" s="8"/>
      <c r="J78" s="8"/>
      <c r="K78" s="8"/>
      <c r="L78" s="8"/>
    </row>
    <row r="79" spans="1:12" s="116" customFormat="1" ht="12.75">
      <c r="A79" s="80" t="s">
        <v>172</v>
      </c>
      <c r="B79" s="68" t="s">
        <v>261</v>
      </c>
      <c r="C79" s="72"/>
      <c r="D79" s="10"/>
      <c r="E79" s="10"/>
      <c r="F79" s="10"/>
      <c r="G79" s="7"/>
      <c r="H79" s="7"/>
      <c r="I79" s="8"/>
      <c r="J79" s="8"/>
      <c r="K79" s="8"/>
      <c r="L79" s="8"/>
    </row>
    <row r="80" spans="1:12" s="116" customFormat="1" ht="12.75">
      <c r="A80" s="80" t="s">
        <v>262</v>
      </c>
      <c r="B80" s="68" t="s">
        <v>263</v>
      </c>
      <c r="C80" s="67">
        <f aca="true" t="shared" si="30" ref="C80:H80">+C40-C81+C26+C71+C153</f>
        <v>0</v>
      </c>
      <c r="D80" s="67">
        <f t="shared" si="30"/>
        <v>3533</v>
      </c>
      <c r="E80" s="67">
        <f t="shared" si="30"/>
        <v>4847.360000000001</v>
      </c>
      <c r="F80" s="67">
        <f t="shared" si="30"/>
        <v>0</v>
      </c>
      <c r="G80" s="67">
        <f t="shared" si="30"/>
        <v>3932.390000000002</v>
      </c>
      <c r="H80" s="67">
        <f t="shared" si="30"/>
        <v>3932.390000000002</v>
      </c>
      <c r="I80" s="8"/>
      <c r="J80" s="8"/>
      <c r="K80" s="8"/>
      <c r="L80" s="8"/>
    </row>
    <row r="81" spans="1:12" s="116" customFormat="1" ht="15">
      <c r="A81" s="80"/>
      <c r="B81" s="76" t="s">
        <v>264</v>
      </c>
      <c r="C81" s="82">
        <f aca="true" t="shared" si="31" ref="C81:H81">+C82+C116+C135+C136+C151+C152</f>
        <v>0</v>
      </c>
      <c r="D81" s="82">
        <f t="shared" si="31"/>
        <v>72745.69</v>
      </c>
      <c r="E81" s="82">
        <f t="shared" si="31"/>
        <v>67514.53</v>
      </c>
      <c r="F81" s="82">
        <f t="shared" si="31"/>
        <v>0</v>
      </c>
      <c r="G81" s="82">
        <f t="shared" si="31"/>
        <v>17354.339999999997</v>
      </c>
      <c r="H81" s="82">
        <f t="shared" si="31"/>
        <v>17354.339999999997</v>
      </c>
      <c r="I81" s="8"/>
      <c r="J81" s="8"/>
      <c r="K81" s="8"/>
      <c r="L81" s="8"/>
    </row>
    <row r="82" spans="1:12" ht="25.5">
      <c r="A82" s="70" t="s">
        <v>265</v>
      </c>
      <c r="B82" s="68" t="s">
        <v>266</v>
      </c>
      <c r="C82" s="69">
        <f aca="true" t="shared" si="32" ref="C82:H82">+C83+C88+C99+C114+C115</f>
        <v>0</v>
      </c>
      <c r="D82" s="69">
        <f t="shared" si="32"/>
        <v>26978.36</v>
      </c>
      <c r="E82" s="69">
        <f t="shared" si="32"/>
        <v>21747.199999999997</v>
      </c>
      <c r="F82" s="69">
        <f t="shared" si="32"/>
        <v>0</v>
      </c>
      <c r="G82" s="69">
        <f t="shared" si="32"/>
        <v>3036.6400000000003</v>
      </c>
      <c r="H82" s="69">
        <f t="shared" si="32"/>
        <v>3036.6400000000003</v>
      </c>
      <c r="I82" s="8"/>
      <c r="J82" s="8"/>
      <c r="K82" s="8"/>
      <c r="L82" s="8"/>
    </row>
    <row r="83" spans="1:12" ht="12.75">
      <c r="A83" s="80" t="s">
        <v>267</v>
      </c>
      <c r="B83" s="68" t="s">
        <v>268</v>
      </c>
      <c r="C83" s="67">
        <f aca="true" t="shared" si="33" ref="C83:H83">+C84+C86+C87+C85</f>
        <v>0</v>
      </c>
      <c r="D83" s="67">
        <f t="shared" si="33"/>
        <v>15225.06</v>
      </c>
      <c r="E83" s="67">
        <f t="shared" si="33"/>
        <v>10152.06</v>
      </c>
      <c r="F83" s="67">
        <f t="shared" si="33"/>
        <v>0</v>
      </c>
      <c r="G83" s="67">
        <f t="shared" si="33"/>
        <v>6.06</v>
      </c>
      <c r="H83" s="67">
        <f t="shared" si="33"/>
        <v>6.06</v>
      </c>
      <c r="I83" s="8"/>
      <c r="J83" s="8"/>
      <c r="K83" s="8"/>
      <c r="L83" s="8"/>
    </row>
    <row r="84" spans="1:12" ht="12.75">
      <c r="A84" s="80"/>
      <c r="B84" s="71" t="s">
        <v>269</v>
      </c>
      <c r="C84" s="72"/>
      <c r="D84" s="10">
        <v>14787</v>
      </c>
      <c r="E84" s="10">
        <v>9858</v>
      </c>
      <c r="F84" s="10"/>
      <c r="G84" s="7"/>
      <c r="H84" s="7"/>
      <c r="I84" s="8"/>
      <c r="J84" s="8"/>
      <c r="K84" s="8"/>
      <c r="L84" s="8"/>
    </row>
    <row r="85" spans="1:12" ht="12.75">
      <c r="A85" s="80"/>
      <c r="B85" s="71" t="s">
        <v>364</v>
      </c>
      <c r="C85" s="72"/>
      <c r="D85" s="10"/>
      <c r="E85" s="10"/>
      <c r="F85" s="10"/>
      <c r="G85" s="7"/>
      <c r="H85" s="7"/>
      <c r="I85" s="8"/>
      <c r="J85" s="8"/>
      <c r="K85" s="8"/>
      <c r="L85" s="8"/>
    </row>
    <row r="86" spans="1:12" s="11" customFormat="1" ht="12.75">
      <c r="A86" s="80"/>
      <c r="B86" s="71" t="s">
        <v>270</v>
      </c>
      <c r="C86" s="72"/>
      <c r="D86" s="10">
        <v>6.06</v>
      </c>
      <c r="E86" s="10">
        <v>6.06</v>
      </c>
      <c r="F86" s="10"/>
      <c r="G86" s="7">
        <v>6.06</v>
      </c>
      <c r="H86" s="7">
        <v>6.06</v>
      </c>
      <c r="I86" s="8"/>
      <c r="J86" s="8"/>
      <c r="K86" s="8"/>
      <c r="L86" s="8"/>
    </row>
    <row r="87" spans="1:12" ht="38.25">
      <c r="A87" s="80"/>
      <c r="B87" s="71" t="s">
        <v>271</v>
      </c>
      <c r="C87" s="72"/>
      <c r="D87" s="10">
        <v>432</v>
      </c>
      <c r="E87" s="10">
        <v>288</v>
      </c>
      <c r="F87" s="10"/>
      <c r="G87" s="7"/>
      <c r="H87" s="7"/>
      <c r="I87" s="8"/>
      <c r="J87" s="8"/>
      <c r="K87" s="8"/>
      <c r="L87" s="8"/>
    </row>
    <row r="88" spans="1:12" ht="25.5">
      <c r="A88" s="80" t="s">
        <v>272</v>
      </c>
      <c r="B88" s="68" t="s">
        <v>273</v>
      </c>
      <c r="C88" s="72">
        <f aca="true" t="shared" si="34" ref="C88:H88">C89+C90+C91+C92+C93+C94+C95+C98</f>
        <v>0</v>
      </c>
      <c r="D88" s="72">
        <f t="shared" si="34"/>
        <v>6610.48</v>
      </c>
      <c r="E88" s="72">
        <f t="shared" si="34"/>
        <v>6488.63</v>
      </c>
      <c r="F88" s="72">
        <f t="shared" si="34"/>
        <v>0</v>
      </c>
      <c r="G88" s="72">
        <f t="shared" si="34"/>
        <v>2109.9700000000003</v>
      </c>
      <c r="H88" s="72">
        <f t="shared" si="34"/>
        <v>2109.9700000000003</v>
      </c>
      <c r="I88" s="8"/>
      <c r="J88" s="8"/>
      <c r="K88" s="8"/>
      <c r="L88" s="8"/>
    </row>
    <row r="89" spans="1:12" ht="12.75">
      <c r="A89" s="80"/>
      <c r="B89" s="87" t="s">
        <v>274</v>
      </c>
      <c r="C89" s="72"/>
      <c r="D89" s="97">
        <v>70.75</v>
      </c>
      <c r="E89" s="10">
        <v>121.86</v>
      </c>
      <c r="F89" s="10"/>
      <c r="G89" s="10">
        <v>74.9</v>
      </c>
      <c r="H89" s="10">
        <v>74.9</v>
      </c>
      <c r="I89" s="8"/>
      <c r="J89" s="8"/>
      <c r="K89" s="8"/>
      <c r="L89" s="8"/>
    </row>
    <row r="90" spans="1:12" ht="12.75">
      <c r="A90" s="80"/>
      <c r="B90" s="87" t="s">
        <v>275</v>
      </c>
      <c r="C90" s="72"/>
      <c r="D90" s="97"/>
      <c r="E90" s="10"/>
      <c r="F90" s="10"/>
      <c r="G90" s="7"/>
      <c r="H90" s="7"/>
      <c r="I90" s="8"/>
      <c r="J90" s="8"/>
      <c r="K90" s="8"/>
      <c r="L90" s="8"/>
    </row>
    <row r="91" spans="1:12" ht="12.75">
      <c r="A91" s="80"/>
      <c r="B91" s="87" t="s">
        <v>276</v>
      </c>
      <c r="C91" s="72"/>
      <c r="D91" s="97">
        <v>21.89</v>
      </c>
      <c r="E91" s="10">
        <v>47.58</v>
      </c>
      <c r="F91" s="10"/>
      <c r="G91" s="7"/>
      <c r="H91" s="7"/>
      <c r="I91" s="8"/>
      <c r="J91" s="8"/>
      <c r="K91" s="8"/>
      <c r="L91" s="8"/>
    </row>
    <row r="92" spans="1:12" ht="12.75">
      <c r="A92" s="80"/>
      <c r="B92" s="87" t="s">
        <v>277</v>
      </c>
      <c r="C92" s="72"/>
      <c r="D92" s="97">
        <v>4157.53</v>
      </c>
      <c r="E92" s="10">
        <v>4206.34</v>
      </c>
      <c r="F92" s="10"/>
      <c r="G92" s="7">
        <v>1478.04</v>
      </c>
      <c r="H92" s="7">
        <v>1478.04</v>
      </c>
      <c r="I92" s="8"/>
      <c r="J92" s="8"/>
      <c r="K92" s="8"/>
      <c r="L92" s="8"/>
    </row>
    <row r="93" spans="1:12" ht="12.75">
      <c r="A93" s="80"/>
      <c r="B93" s="91" t="s">
        <v>278</v>
      </c>
      <c r="C93" s="72"/>
      <c r="D93" s="98"/>
      <c r="E93" s="10"/>
      <c r="F93" s="10"/>
      <c r="G93" s="7"/>
      <c r="H93" s="7"/>
      <c r="I93" s="8"/>
      <c r="J93" s="8"/>
      <c r="K93" s="8"/>
      <c r="L93" s="8"/>
    </row>
    <row r="94" spans="1:12" ht="25.5">
      <c r="A94" s="80"/>
      <c r="B94" s="87" t="s">
        <v>279</v>
      </c>
      <c r="C94" s="72"/>
      <c r="D94" s="97">
        <v>133.07</v>
      </c>
      <c r="E94" s="10">
        <v>116.35</v>
      </c>
      <c r="F94" s="10"/>
      <c r="G94" s="7">
        <v>32.05</v>
      </c>
      <c r="H94" s="7">
        <v>32.05</v>
      </c>
      <c r="I94" s="8"/>
      <c r="J94" s="8"/>
      <c r="K94" s="8"/>
      <c r="L94" s="8"/>
    </row>
    <row r="95" spans="1:12" ht="12.75">
      <c r="A95" s="80"/>
      <c r="B95" s="87" t="s">
        <v>352</v>
      </c>
      <c r="C95" s="72">
        <f aca="true" t="shared" si="35" ref="C95:H95">C96+C97</f>
        <v>0</v>
      </c>
      <c r="D95" s="72">
        <f t="shared" si="35"/>
        <v>2227.24</v>
      </c>
      <c r="E95" s="72">
        <f t="shared" si="35"/>
        <v>1996.5</v>
      </c>
      <c r="F95" s="72">
        <f t="shared" si="35"/>
        <v>0</v>
      </c>
      <c r="G95" s="72">
        <f t="shared" si="35"/>
        <v>524.98</v>
      </c>
      <c r="H95" s="72">
        <f t="shared" si="35"/>
        <v>524.98</v>
      </c>
      <c r="I95" s="72"/>
      <c r="J95" s="8"/>
      <c r="K95" s="8"/>
      <c r="L95" s="8"/>
    </row>
    <row r="96" spans="1:12" ht="12.75">
      <c r="A96" s="80"/>
      <c r="B96" s="87" t="s">
        <v>353</v>
      </c>
      <c r="C96" s="72"/>
      <c r="D96" s="97">
        <v>1800.79</v>
      </c>
      <c r="E96" s="10">
        <v>1677.63</v>
      </c>
      <c r="F96" s="10"/>
      <c r="G96" s="7">
        <v>373.95</v>
      </c>
      <c r="H96" s="7">
        <v>373.95</v>
      </c>
      <c r="I96" s="8"/>
      <c r="J96" s="8"/>
      <c r="K96" s="8"/>
      <c r="L96" s="8"/>
    </row>
    <row r="97" spans="1:12" ht="12.75">
      <c r="A97" s="80"/>
      <c r="B97" s="92" t="s">
        <v>354</v>
      </c>
      <c r="C97" s="72"/>
      <c r="D97" s="99">
        <v>426.45</v>
      </c>
      <c r="E97" s="10">
        <v>318.87</v>
      </c>
      <c r="F97" s="10"/>
      <c r="G97" s="7">
        <v>151.03</v>
      </c>
      <c r="H97" s="7">
        <v>151.03</v>
      </c>
      <c r="I97" s="8"/>
      <c r="J97" s="8"/>
      <c r="K97" s="8"/>
      <c r="L97" s="8"/>
    </row>
    <row r="98" spans="1:12" ht="12.75">
      <c r="A98" s="80"/>
      <c r="B98" s="92" t="s">
        <v>280</v>
      </c>
      <c r="C98" s="72"/>
      <c r="D98" s="99"/>
      <c r="E98" s="10"/>
      <c r="F98" s="10"/>
      <c r="G98" s="7"/>
      <c r="H98" s="7"/>
      <c r="I98" s="8"/>
      <c r="J98" s="8"/>
      <c r="K98" s="8"/>
      <c r="L98" s="8"/>
    </row>
    <row r="99" spans="1:12" ht="25.5">
      <c r="A99" s="80" t="s">
        <v>281</v>
      </c>
      <c r="B99" s="68" t="s">
        <v>282</v>
      </c>
      <c r="C99" s="72">
        <f aca="true" t="shared" si="36" ref="C99:H99">C100+C101+C102+C103+C104+C105+C106+C107+C108+C109</f>
        <v>0</v>
      </c>
      <c r="D99" s="72">
        <f t="shared" si="36"/>
        <v>753.56</v>
      </c>
      <c r="E99" s="72">
        <f t="shared" si="36"/>
        <v>717.25</v>
      </c>
      <c r="F99" s="72">
        <f t="shared" si="36"/>
        <v>0</v>
      </c>
      <c r="G99" s="72">
        <f t="shared" si="36"/>
        <v>184.13</v>
      </c>
      <c r="H99" s="72">
        <f t="shared" si="36"/>
        <v>184.13</v>
      </c>
      <c r="I99" s="8"/>
      <c r="J99" s="8"/>
      <c r="K99" s="8"/>
      <c r="L99" s="8"/>
    </row>
    <row r="100" spans="1:12" ht="12.75">
      <c r="A100" s="80"/>
      <c r="B100" s="87" t="s">
        <v>277</v>
      </c>
      <c r="C100" s="72"/>
      <c r="D100" s="97">
        <v>531.41</v>
      </c>
      <c r="E100" s="10">
        <v>529.45</v>
      </c>
      <c r="F100" s="10"/>
      <c r="G100" s="7">
        <v>184.13</v>
      </c>
      <c r="H100" s="7">
        <v>184.13</v>
      </c>
      <c r="I100" s="8"/>
      <c r="J100" s="8"/>
      <c r="K100" s="8"/>
      <c r="L100" s="8"/>
    </row>
    <row r="101" spans="1:255" s="11" customFormat="1" ht="25.5">
      <c r="A101" s="80"/>
      <c r="B101" s="93" t="s">
        <v>283</v>
      </c>
      <c r="C101" s="72"/>
      <c r="D101" s="100">
        <v>2.9</v>
      </c>
      <c r="E101" s="10">
        <v>2.04</v>
      </c>
      <c r="F101" s="10"/>
      <c r="G101" s="7"/>
      <c r="H101" s="7"/>
      <c r="I101" s="8"/>
      <c r="J101" s="8"/>
      <c r="K101" s="8"/>
      <c r="L101" s="8"/>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c r="FQ101" s="20"/>
      <c r="FR101" s="20"/>
      <c r="FS101" s="20"/>
      <c r="FT101" s="20"/>
      <c r="FU101" s="20"/>
      <c r="FV101" s="20"/>
      <c r="FW101" s="20"/>
      <c r="FX101" s="20"/>
      <c r="FY101" s="20"/>
      <c r="FZ101" s="20"/>
      <c r="GA101" s="20"/>
      <c r="GB101" s="20"/>
      <c r="GC101" s="20"/>
      <c r="GD101" s="20"/>
      <c r="GE101" s="20"/>
      <c r="GF101" s="20"/>
      <c r="GG101" s="20"/>
      <c r="GH101" s="20"/>
      <c r="GI101" s="20"/>
      <c r="GJ101" s="20"/>
      <c r="GK101" s="20"/>
      <c r="GL101" s="20"/>
      <c r="GM101" s="20"/>
      <c r="GN101" s="20"/>
      <c r="GO101" s="20"/>
      <c r="GP101" s="20"/>
      <c r="GQ101" s="20"/>
      <c r="GR101" s="20"/>
      <c r="GS101" s="20"/>
      <c r="GT101" s="20"/>
      <c r="GU101" s="20"/>
      <c r="GV101" s="20"/>
      <c r="GW101" s="20"/>
      <c r="GX101" s="20"/>
      <c r="GY101" s="20"/>
      <c r="GZ101" s="20"/>
      <c r="HA101" s="20"/>
      <c r="HB101" s="20"/>
      <c r="HC101" s="20"/>
      <c r="HD101" s="20"/>
      <c r="HE101" s="20"/>
      <c r="HF101" s="20"/>
      <c r="HG101" s="20"/>
      <c r="HH101" s="20"/>
      <c r="HI101" s="20"/>
      <c r="HJ101" s="20"/>
      <c r="HK101" s="20"/>
      <c r="HL101" s="20"/>
      <c r="HM101" s="20"/>
      <c r="HN101" s="20"/>
      <c r="HO101" s="20"/>
      <c r="HP101" s="20"/>
      <c r="HQ101" s="20"/>
      <c r="HR101" s="20"/>
      <c r="HS101" s="20"/>
      <c r="HT101" s="20"/>
      <c r="HU101" s="20"/>
      <c r="HV101" s="20"/>
      <c r="HW101" s="20"/>
      <c r="HX101" s="20"/>
      <c r="HY101" s="20"/>
      <c r="HZ101" s="20"/>
      <c r="IA101" s="20"/>
      <c r="IB101" s="20"/>
      <c r="IC101" s="20"/>
      <c r="ID101" s="20"/>
      <c r="IE101" s="20"/>
      <c r="IF101" s="20"/>
      <c r="IG101" s="20"/>
      <c r="IH101" s="20"/>
      <c r="II101" s="20"/>
      <c r="IJ101" s="20"/>
      <c r="IK101" s="20"/>
      <c r="IL101" s="20"/>
      <c r="IM101" s="20"/>
      <c r="IN101" s="20"/>
      <c r="IO101" s="20"/>
      <c r="IP101" s="20"/>
      <c r="IQ101" s="20"/>
      <c r="IR101" s="20"/>
      <c r="IS101" s="20"/>
      <c r="IT101" s="20"/>
      <c r="IU101" s="20"/>
    </row>
    <row r="102" spans="1:255" s="11" customFormat="1" ht="12.75">
      <c r="A102" s="80"/>
      <c r="B102" s="94" t="s">
        <v>284</v>
      </c>
      <c r="C102" s="72"/>
      <c r="D102" s="101">
        <v>219.25</v>
      </c>
      <c r="E102" s="10">
        <v>185.76</v>
      </c>
      <c r="F102" s="10"/>
      <c r="G102" s="7"/>
      <c r="H102" s="7"/>
      <c r="I102" s="8"/>
      <c r="J102" s="8"/>
      <c r="K102" s="8"/>
      <c r="L102" s="8"/>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c r="FQ102" s="20"/>
      <c r="FR102" s="20"/>
      <c r="FS102" s="20"/>
      <c r="FT102" s="20"/>
      <c r="FU102" s="20"/>
      <c r="FV102" s="20"/>
      <c r="FW102" s="20"/>
      <c r="FX102" s="20"/>
      <c r="FY102" s="20"/>
      <c r="FZ102" s="20"/>
      <c r="GA102" s="20"/>
      <c r="GB102" s="20"/>
      <c r="GC102" s="20"/>
      <c r="GD102" s="20"/>
      <c r="GE102" s="20"/>
      <c r="GF102" s="20"/>
      <c r="GG102" s="20"/>
      <c r="GH102" s="20"/>
      <c r="GI102" s="20"/>
      <c r="GJ102" s="20"/>
      <c r="GK102" s="20"/>
      <c r="GL102" s="20"/>
      <c r="GM102" s="20"/>
      <c r="GN102" s="20"/>
      <c r="GO102" s="20"/>
      <c r="GP102" s="20"/>
      <c r="GQ102" s="20"/>
      <c r="GR102" s="20"/>
      <c r="GS102" s="20"/>
      <c r="GT102" s="20"/>
      <c r="GU102" s="20"/>
      <c r="GV102" s="20"/>
      <c r="GW102" s="20"/>
      <c r="GX102" s="20"/>
      <c r="GY102" s="20"/>
      <c r="GZ102" s="20"/>
      <c r="HA102" s="20"/>
      <c r="HB102" s="20"/>
      <c r="HC102" s="20"/>
      <c r="HD102" s="20"/>
      <c r="HE102" s="20"/>
      <c r="HF102" s="20"/>
      <c r="HG102" s="20"/>
      <c r="HH102" s="20"/>
      <c r="HI102" s="20"/>
      <c r="HJ102" s="20"/>
      <c r="HK102" s="20"/>
      <c r="HL102" s="20"/>
      <c r="HM102" s="20"/>
      <c r="HN102" s="20"/>
      <c r="HO102" s="20"/>
      <c r="HP102" s="20"/>
      <c r="HQ102" s="20"/>
      <c r="HR102" s="20"/>
      <c r="HS102" s="20"/>
      <c r="HT102" s="20"/>
      <c r="HU102" s="20"/>
      <c r="HV102" s="20"/>
      <c r="HW102" s="20"/>
      <c r="HX102" s="20"/>
      <c r="HY102" s="20"/>
      <c r="HZ102" s="20"/>
      <c r="IA102" s="20"/>
      <c r="IB102" s="20"/>
      <c r="IC102" s="20"/>
      <c r="ID102" s="20"/>
      <c r="IE102" s="20"/>
      <c r="IF102" s="20"/>
      <c r="IG102" s="20"/>
      <c r="IH102" s="20"/>
      <c r="II102" s="20"/>
      <c r="IJ102" s="20"/>
      <c r="IK102" s="20"/>
      <c r="IL102" s="20"/>
      <c r="IM102" s="20"/>
      <c r="IN102" s="20"/>
      <c r="IO102" s="20"/>
      <c r="IP102" s="20"/>
      <c r="IQ102" s="20"/>
      <c r="IR102" s="20"/>
      <c r="IS102" s="20"/>
      <c r="IT102" s="20"/>
      <c r="IU102" s="20"/>
    </row>
    <row r="103" spans="1:12" s="11" customFormat="1" ht="25.5">
      <c r="A103" s="80"/>
      <c r="B103" s="94" t="s">
        <v>285</v>
      </c>
      <c r="C103" s="72"/>
      <c r="D103" s="101"/>
      <c r="E103" s="10"/>
      <c r="F103" s="10"/>
      <c r="G103" s="7"/>
      <c r="H103" s="7"/>
      <c r="I103" s="8"/>
      <c r="J103" s="8"/>
      <c r="K103" s="8"/>
      <c r="L103" s="8"/>
    </row>
    <row r="104" spans="1:12" s="11" customFormat="1" ht="12.75">
      <c r="A104" s="80"/>
      <c r="B104" s="94" t="s">
        <v>286</v>
      </c>
      <c r="C104" s="72"/>
      <c r="D104" s="101"/>
      <c r="E104" s="10"/>
      <c r="F104" s="10"/>
      <c r="G104" s="7"/>
      <c r="H104" s="7"/>
      <c r="I104" s="8"/>
      <c r="J104" s="8"/>
      <c r="K104" s="8"/>
      <c r="L104" s="8"/>
    </row>
    <row r="105" spans="1:255" ht="12.75">
      <c r="A105" s="80"/>
      <c r="B105" s="87" t="s">
        <v>274</v>
      </c>
      <c r="C105" s="72"/>
      <c r="D105" s="97"/>
      <c r="E105" s="10"/>
      <c r="F105" s="10"/>
      <c r="G105" s="7"/>
      <c r="H105" s="7"/>
      <c r="I105" s="8"/>
      <c r="J105" s="8"/>
      <c r="K105" s="8"/>
      <c r="L105" s="8"/>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c r="FL105" s="11"/>
      <c r="FM105" s="11"/>
      <c r="FN105" s="11"/>
      <c r="FO105" s="11"/>
      <c r="FP105" s="11"/>
      <c r="FQ105" s="11"/>
      <c r="FR105" s="11"/>
      <c r="FS105" s="11"/>
      <c r="FT105" s="11"/>
      <c r="FU105" s="11"/>
      <c r="FV105" s="11"/>
      <c r="FW105" s="11"/>
      <c r="FX105" s="11"/>
      <c r="FY105" s="11"/>
      <c r="FZ105" s="11"/>
      <c r="GA105" s="11"/>
      <c r="GB105" s="11"/>
      <c r="GC105" s="11"/>
      <c r="GD105" s="11"/>
      <c r="GE105" s="11"/>
      <c r="GF105" s="11"/>
      <c r="GG105" s="11"/>
      <c r="GH105" s="11"/>
      <c r="GI105" s="11"/>
      <c r="GJ105" s="11"/>
      <c r="GK105" s="11"/>
      <c r="GL105" s="11"/>
      <c r="GM105" s="11"/>
      <c r="GN105" s="11"/>
      <c r="GO105" s="11"/>
      <c r="GP105" s="11"/>
      <c r="GQ105" s="11"/>
      <c r="GR105" s="11"/>
      <c r="GS105" s="11"/>
      <c r="GT105" s="11"/>
      <c r="GU105" s="11"/>
      <c r="GV105" s="11"/>
      <c r="GW105" s="11"/>
      <c r="GX105" s="11"/>
      <c r="GY105" s="11"/>
      <c r="GZ105" s="11"/>
      <c r="HA105" s="11"/>
      <c r="HB105" s="11"/>
      <c r="HC105" s="11"/>
      <c r="HD105" s="11"/>
      <c r="HE105" s="11"/>
      <c r="HF105" s="11"/>
      <c r="HG105" s="11"/>
      <c r="HH105" s="11"/>
      <c r="HI105" s="11"/>
      <c r="HJ105" s="11"/>
      <c r="HK105" s="11"/>
      <c r="HL105" s="11"/>
      <c r="HM105" s="11"/>
      <c r="HN105" s="11"/>
      <c r="HO105" s="11"/>
      <c r="HP105" s="11"/>
      <c r="HQ105" s="11"/>
      <c r="HR105" s="11"/>
      <c r="HS105" s="11"/>
      <c r="HT105" s="11"/>
      <c r="HU105" s="11"/>
      <c r="HV105" s="11"/>
      <c r="HW105" s="11"/>
      <c r="HX105" s="11"/>
      <c r="HY105" s="11"/>
      <c r="HZ105" s="11"/>
      <c r="IA105" s="11"/>
      <c r="IB105" s="11"/>
      <c r="IC105" s="11"/>
      <c r="ID105" s="11"/>
      <c r="IE105" s="11"/>
      <c r="IF105" s="11"/>
      <c r="IG105" s="11"/>
      <c r="IH105" s="11"/>
      <c r="II105" s="11"/>
      <c r="IJ105" s="11"/>
      <c r="IK105" s="11"/>
      <c r="IL105" s="11"/>
      <c r="IM105" s="11"/>
      <c r="IN105" s="11"/>
      <c r="IO105" s="11"/>
      <c r="IP105" s="11"/>
      <c r="IQ105" s="11"/>
      <c r="IR105" s="11"/>
      <c r="IS105" s="11"/>
      <c r="IT105" s="11"/>
      <c r="IU105" s="11"/>
    </row>
    <row r="106" spans="1:12" s="11" customFormat="1" ht="12.75">
      <c r="A106" s="80"/>
      <c r="B106" s="94" t="s">
        <v>287</v>
      </c>
      <c r="C106" s="72"/>
      <c r="D106" s="101"/>
      <c r="E106" s="10"/>
      <c r="F106" s="10"/>
      <c r="G106" s="83"/>
      <c r="H106" s="83"/>
      <c r="I106" s="8"/>
      <c r="J106" s="8"/>
      <c r="K106" s="8"/>
      <c r="L106" s="8"/>
    </row>
    <row r="107" spans="1:12" s="11" customFormat="1" ht="12.75">
      <c r="A107" s="80"/>
      <c r="B107" s="94" t="s">
        <v>288</v>
      </c>
      <c r="C107" s="72"/>
      <c r="D107" s="101"/>
      <c r="E107" s="10"/>
      <c r="F107" s="10"/>
      <c r="G107" s="83"/>
      <c r="H107" s="83"/>
      <c r="I107" s="8"/>
      <c r="J107" s="8"/>
      <c r="K107" s="8"/>
      <c r="L107" s="8"/>
    </row>
    <row r="108" spans="1:12" s="11" customFormat="1" ht="25.5">
      <c r="A108" s="80"/>
      <c r="B108" s="94" t="s">
        <v>355</v>
      </c>
      <c r="C108" s="72"/>
      <c r="D108" s="101"/>
      <c r="E108" s="10"/>
      <c r="F108" s="10"/>
      <c r="G108" s="83"/>
      <c r="H108" s="83"/>
      <c r="I108" s="8"/>
      <c r="J108" s="8"/>
      <c r="K108" s="8"/>
      <c r="L108" s="8"/>
    </row>
    <row r="109" spans="1:12" s="11" customFormat="1" ht="25.5">
      <c r="A109" s="80"/>
      <c r="B109" s="94" t="s">
        <v>356</v>
      </c>
      <c r="C109" s="72">
        <f aca="true" t="shared" si="37" ref="C109:H109">C110+C111+C112+C113</f>
        <v>0</v>
      </c>
      <c r="D109" s="72">
        <f t="shared" si="37"/>
        <v>0</v>
      </c>
      <c r="E109" s="72">
        <f t="shared" si="37"/>
        <v>0</v>
      </c>
      <c r="F109" s="72">
        <f t="shared" si="37"/>
        <v>0</v>
      </c>
      <c r="G109" s="72">
        <f t="shared" si="37"/>
        <v>0</v>
      </c>
      <c r="H109" s="72">
        <f t="shared" si="37"/>
        <v>0</v>
      </c>
      <c r="I109" s="8"/>
      <c r="J109" s="8"/>
      <c r="K109" s="8"/>
      <c r="L109" s="8"/>
    </row>
    <row r="110" spans="1:12" s="11" customFormat="1" ht="12.75">
      <c r="A110" s="80"/>
      <c r="B110" s="94" t="s">
        <v>312</v>
      </c>
      <c r="C110" s="72"/>
      <c r="D110" s="101"/>
      <c r="E110" s="10"/>
      <c r="F110" s="10"/>
      <c r="G110" s="83"/>
      <c r="H110" s="83"/>
      <c r="I110" s="8"/>
      <c r="J110" s="8"/>
      <c r="K110" s="8"/>
      <c r="L110" s="8"/>
    </row>
    <row r="111" spans="1:12" s="11" customFormat="1" ht="25.5">
      <c r="A111" s="80"/>
      <c r="B111" s="94" t="s">
        <v>313</v>
      </c>
      <c r="C111" s="72"/>
      <c r="D111" s="101"/>
      <c r="E111" s="10"/>
      <c r="F111" s="10"/>
      <c r="G111" s="83"/>
      <c r="H111" s="83"/>
      <c r="I111" s="8"/>
      <c r="J111" s="8"/>
      <c r="K111" s="8"/>
      <c r="L111" s="8"/>
    </row>
    <row r="112" spans="1:255" s="11" customFormat="1" ht="25.5">
      <c r="A112" s="80"/>
      <c r="B112" s="95" t="s">
        <v>314</v>
      </c>
      <c r="C112" s="72"/>
      <c r="D112" s="102"/>
      <c r="E112" s="10"/>
      <c r="F112" s="10"/>
      <c r="G112" s="83"/>
      <c r="H112" s="83"/>
      <c r="I112" s="8"/>
      <c r="J112" s="8"/>
      <c r="K112" s="8"/>
      <c r="L112" s="8"/>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c r="FQ112" s="20"/>
      <c r="FR112" s="20"/>
      <c r="FS112" s="20"/>
      <c r="FT112" s="20"/>
      <c r="FU112" s="20"/>
      <c r="FV112" s="20"/>
      <c r="FW112" s="20"/>
      <c r="FX112" s="20"/>
      <c r="FY112" s="20"/>
      <c r="FZ112" s="20"/>
      <c r="GA112" s="20"/>
      <c r="GB112" s="20"/>
      <c r="GC112" s="20"/>
      <c r="GD112" s="20"/>
      <c r="GE112" s="20"/>
      <c r="GF112" s="20"/>
      <c r="GG112" s="20"/>
      <c r="GH112" s="20"/>
      <c r="GI112" s="20"/>
      <c r="GJ112" s="20"/>
      <c r="GK112" s="20"/>
      <c r="GL112" s="20"/>
      <c r="GM112" s="20"/>
      <c r="GN112" s="20"/>
      <c r="GO112" s="20"/>
      <c r="GP112" s="20"/>
      <c r="GQ112" s="20"/>
      <c r="GR112" s="20"/>
      <c r="GS112" s="20"/>
      <c r="GT112" s="20"/>
      <c r="GU112" s="20"/>
      <c r="GV112" s="20"/>
      <c r="GW112" s="20"/>
      <c r="GX112" s="20"/>
      <c r="GY112" s="20"/>
      <c r="GZ112" s="20"/>
      <c r="HA112" s="20"/>
      <c r="HB112" s="20"/>
      <c r="HC112" s="20"/>
      <c r="HD112" s="20"/>
      <c r="HE112" s="20"/>
      <c r="HF112" s="20"/>
      <c r="HG112" s="20"/>
      <c r="HH112" s="20"/>
      <c r="HI112" s="20"/>
      <c r="HJ112" s="20"/>
      <c r="HK112" s="20"/>
      <c r="HL112" s="20"/>
      <c r="HM112" s="20"/>
      <c r="HN112" s="20"/>
      <c r="HO112" s="20"/>
      <c r="HP112" s="20"/>
      <c r="HQ112" s="20"/>
      <c r="HR112" s="20"/>
      <c r="HS112" s="20"/>
      <c r="HT112" s="20"/>
      <c r="HU112" s="20"/>
      <c r="HV112" s="20"/>
      <c r="HW112" s="20"/>
      <c r="HX112" s="20"/>
      <c r="HY112" s="20"/>
      <c r="HZ112" s="20"/>
      <c r="IA112" s="20"/>
      <c r="IB112" s="20"/>
      <c r="IC112" s="20"/>
      <c r="ID112" s="20"/>
      <c r="IE112" s="20"/>
      <c r="IF112" s="20"/>
      <c r="IG112" s="20"/>
      <c r="IH112" s="20"/>
      <c r="II112" s="20"/>
      <c r="IJ112" s="20"/>
      <c r="IK112" s="20"/>
      <c r="IL112" s="20"/>
      <c r="IM112" s="20"/>
      <c r="IN112" s="20"/>
      <c r="IO112" s="20"/>
      <c r="IP112" s="20"/>
      <c r="IQ112" s="20"/>
      <c r="IR112" s="20"/>
      <c r="IS112" s="20"/>
      <c r="IT112" s="20"/>
      <c r="IU112" s="20"/>
    </row>
    <row r="113" spans="1:12" s="11" customFormat="1" ht="25.5">
      <c r="A113" s="80"/>
      <c r="B113" s="95" t="s">
        <v>315</v>
      </c>
      <c r="C113" s="72"/>
      <c r="D113" s="102"/>
      <c r="E113" s="10"/>
      <c r="F113" s="10"/>
      <c r="G113" s="83"/>
      <c r="H113" s="83"/>
      <c r="I113" s="8"/>
      <c r="J113" s="8"/>
      <c r="K113" s="8"/>
      <c r="L113" s="8"/>
    </row>
    <row r="114" spans="1:12" s="11" customFormat="1" ht="12.75">
      <c r="A114" s="80" t="s">
        <v>289</v>
      </c>
      <c r="B114" s="132" t="s">
        <v>348</v>
      </c>
      <c r="C114" s="67"/>
      <c r="D114" s="10">
        <v>3511.26</v>
      </c>
      <c r="E114" s="10">
        <v>3511.26</v>
      </c>
      <c r="F114" s="10"/>
      <c r="G114" s="10">
        <v>486.48</v>
      </c>
      <c r="H114" s="10">
        <v>486.48</v>
      </c>
      <c r="I114" s="8"/>
      <c r="J114" s="8"/>
      <c r="K114" s="8"/>
      <c r="L114" s="8"/>
    </row>
    <row r="115" spans="1:255" ht="12.75">
      <c r="A115" s="80" t="s">
        <v>290</v>
      </c>
      <c r="B115" s="73" t="s">
        <v>349</v>
      </c>
      <c r="C115" s="72"/>
      <c r="D115" s="10">
        <v>878</v>
      </c>
      <c r="E115" s="10">
        <v>878</v>
      </c>
      <c r="F115" s="10"/>
      <c r="G115" s="79">
        <v>250</v>
      </c>
      <c r="H115" s="79">
        <v>250</v>
      </c>
      <c r="I115" s="8"/>
      <c r="J115" s="8"/>
      <c r="K115" s="8"/>
      <c r="L115" s="8"/>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c r="FF115" s="11"/>
      <c r="FG115" s="11"/>
      <c r="FH115" s="11"/>
      <c r="FI115" s="11"/>
      <c r="FJ115" s="11"/>
      <c r="FK115" s="11"/>
      <c r="FL115" s="11"/>
      <c r="FM115" s="11"/>
      <c r="FN115" s="11"/>
      <c r="FO115" s="11"/>
      <c r="FP115" s="11"/>
      <c r="FQ115" s="11"/>
      <c r="FR115" s="11"/>
      <c r="FS115" s="11"/>
      <c r="FT115" s="11"/>
      <c r="FU115" s="11"/>
      <c r="FV115" s="11"/>
      <c r="FW115" s="11"/>
      <c r="FX115" s="11"/>
      <c r="FY115" s="11"/>
      <c r="FZ115" s="11"/>
      <c r="GA115" s="11"/>
      <c r="GB115" s="11"/>
      <c r="GC115" s="11"/>
      <c r="GD115" s="11"/>
      <c r="GE115" s="11"/>
      <c r="GF115" s="11"/>
      <c r="GG115" s="11"/>
      <c r="GH115" s="11"/>
      <c r="GI115" s="11"/>
      <c r="GJ115" s="11"/>
      <c r="GK115" s="11"/>
      <c r="GL115" s="11"/>
      <c r="GM115" s="11"/>
      <c r="GN115" s="11"/>
      <c r="GO115" s="11"/>
      <c r="GP115" s="11"/>
      <c r="GQ115" s="11"/>
      <c r="GR115" s="11"/>
      <c r="GS115" s="11"/>
      <c r="GT115" s="11"/>
      <c r="GU115" s="11"/>
      <c r="GV115" s="11"/>
      <c r="GW115" s="11"/>
      <c r="GX115" s="11"/>
      <c r="GY115" s="11"/>
      <c r="GZ115" s="11"/>
      <c r="HA115" s="11"/>
      <c r="HB115" s="11"/>
      <c r="HC115" s="11"/>
      <c r="HD115" s="11"/>
      <c r="HE115" s="11"/>
      <c r="HF115" s="11"/>
      <c r="HG115" s="11"/>
      <c r="HH115" s="11"/>
      <c r="HI115" s="11"/>
      <c r="HJ115" s="11"/>
      <c r="HK115" s="11"/>
      <c r="HL115" s="11"/>
      <c r="HM115" s="11"/>
      <c r="HN115" s="11"/>
      <c r="HO115" s="11"/>
      <c r="HP115" s="11"/>
      <c r="HQ115" s="11"/>
      <c r="HR115" s="11"/>
      <c r="HS115" s="11"/>
      <c r="HT115" s="11"/>
      <c r="HU115" s="11"/>
      <c r="HV115" s="11"/>
      <c r="HW115" s="11"/>
      <c r="HX115" s="11"/>
      <c r="HY115" s="11"/>
      <c r="HZ115" s="11"/>
      <c r="IA115" s="11"/>
      <c r="IB115" s="11"/>
      <c r="IC115" s="11"/>
      <c r="ID115" s="11"/>
      <c r="IE115" s="11"/>
      <c r="IF115" s="11"/>
      <c r="IG115" s="11"/>
      <c r="IH115" s="11"/>
      <c r="II115" s="11"/>
      <c r="IJ115" s="11"/>
      <c r="IK115" s="11"/>
      <c r="IL115" s="11"/>
      <c r="IM115" s="11"/>
      <c r="IN115" s="11"/>
      <c r="IO115" s="11"/>
      <c r="IP115" s="11"/>
      <c r="IQ115" s="11"/>
      <c r="IR115" s="11"/>
      <c r="IS115" s="11"/>
      <c r="IT115" s="11"/>
      <c r="IU115" s="11"/>
    </row>
    <row r="116" spans="1:255" ht="12.75">
      <c r="A116" s="70" t="s">
        <v>291</v>
      </c>
      <c r="B116" s="68" t="s">
        <v>292</v>
      </c>
      <c r="C116" s="69">
        <f aca="true" t="shared" si="38" ref="C116:H116">+C117+C121+C124+C127+C131</f>
        <v>0</v>
      </c>
      <c r="D116" s="69">
        <f t="shared" si="38"/>
        <v>12192</v>
      </c>
      <c r="E116" s="69">
        <f t="shared" si="38"/>
        <v>12192</v>
      </c>
      <c r="F116" s="69">
        <f t="shared" si="38"/>
        <v>0</v>
      </c>
      <c r="G116" s="69">
        <f t="shared" si="38"/>
        <v>3508.98</v>
      </c>
      <c r="H116" s="69">
        <f t="shared" si="38"/>
        <v>3508.98</v>
      </c>
      <c r="I116" s="8"/>
      <c r="J116" s="8"/>
      <c r="K116" s="8"/>
      <c r="L116" s="8"/>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11"/>
      <c r="FY116" s="11"/>
      <c r="FZ116" s="11"/>
      <c r="GA116" s="11"/>
      <c r="GB116" s="11"/>
      <c r="GC116" s="11"/>
      <c r="GD116" s="11"/>
      <c r="GE116" s="11"/>
      <c r="GF116" s="11"/>
      <c r="GG116" s="11"/>
      <c r="GH116" s="11"/>
      <c r="GI116" s="11"/>
      <c r="GJ116" s="11"/>
      <c r="GK116" s="11"/>
      <c r="GL116" s="11"/>
      <c r="GM116" s="11"/>
      <c r="GN116" s="11"/>
      <c r="GO116" s="11"/>
      <c r="GP116" s="11"/>
      <c r="GQ116" s="11"/>
      <c r="GR116" s="11"/>
      <c r="GS116" s="11"/>
      <c r="GT116" s="11"/>
      <c r="GU116" s="11"/>
      <c r="GV116" s="11"/>
      <c r="GW116" s="11"/>
      <c r="GX116" s="11"/>
      <c r="GY116" s="11"/>
      <c r="GZ116" s="11"/>
      <c r="HA116" s="11"/>
      <c r="HB116" s="11"/>
      <c r="HC116" s="11"/>
      <c r="HD116" s="11"/>
      <c r="HE116" s="11"/>
      <c r="HF116" s="11"/>
      <c r="HG116" s="11"/>
      <c r="HH116" s="11"/>
      <c r="HI116" s="11"/>
      <c r="HJ116" s="11"/>
      <c r="HK116" s="11"/>
      <c r="HL116" s="11"/>
      <c r="HM116" s="11"/>
      <c r="HN116" s="11"/>
      <c r="HO116" s="11"/>
      <c r="HP116" s="11"/>
      <c r="HQ116" s="11"/>
      <c r="HR116" s="11"/>
      <c r="HS116" s="11"/>
      <c r="HT116" s="11"/>
      <c r="HU116" s="11"/>
      <c r="HV116" s="11"/>
      <c r="HW116" s="11"/>
      <c r="HX116" s="11"/>
      <c r="HY116" s="11"/>
      <c r="HZ116" s="11"/>
      <c r="IA116" s="11"/>
      <c r="IB116" s="11"/>
      <c r="IC116" s="11"/>
      <c r="ID116" s="11"/>
      <c r="IE116" s="11"/>
      <c r="IF116" s="11"/>
      <c r="IG116" s="11"/>
      <c r="IH116" s="11"/>
      <c r="II116" s="11"/>
      <c r="IJ116" s="11"/>
      <c r="IK116" s="11"/>
      <c r="IL116" s="11"/>
      <c r="IM116" s="11"/>
      <c r="IN116" s="11"/>
      <c r="IO116" s="11"/>
      <c r="IP116" s="11"/>
      <c r="IQ116" s="11"/>
      <c r="IR116" s="11"/>
      <c r="IS116" s="11"/>
      <c r="IT116" s="11"/>
      <c r="IU116" s="11"/>
    </row>
    <row r="117" spans="1:255" ht="12.75">
      <c r="A117" s="70" t="s">
        <v>293</v>
      </c>
      <c r="B117" s="68" t="s">
        <v>294</v>
      </c>
      <c r="C117" s="67">
        <f aca="true" t="shared" si="39" ref="C117:H117">+C118+C120+C119</f>
        <v>0</v>
      </c>
      <c r="D117" s="67">
        <f t="shared" si="39"/>
        <v>7581</v>
      </c>
      <c r="E117" s="67">
        <f t="shared" si="39"/>
        <v>7581</v>
      </c>
      <c r="F117" s="67">
        <f t="shared" si="39"/>
        <v>0</v>
      </c>
      <c r="G117" s="67">
        <f t="shared" si="39"/>
        <v>1999.41</v>
      </c>
      <c r="H117" s="67">
        <f t="shared" si="39"/>
        <v>1999.41</v>
      </c>
      <c r="I117" s="8"/>
      <c r="J117" s="8"/>
      <c r="K117" s="8"/>
      <c r="L117" s="8"/>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c r="EN117" s="11"/>
      <c r="EO117" s="11"/>
      <c r="EP117" s="11"/>
      <c r="EQ117" s="11"/>
      <c r="ER117" s="11"/>
      <c r="ES117" s="11"/>
      <c r="ET117" s="11"/>
      <c r="EU117" s="11"/>
      <c r="EV117" s="11"/>
      <c r="EW117" s="11"/>
      <c r="EX117" s="11"/>
      <c r="EY117" s="11"/>
      <c r="EZ117" s="11"/>
      <c r="FA117" s="11"/>
      <c r="FB117" s="11"/>
      <c r="FC117" s="11"/>
      <c r="FD117" s="11"/>
      <c r="FE117" s="11"/>
      <c r="FF117" s="11"/>
      <c r="FG117" s="11"/>
      <c r="FH117" s="11"/>
      <c r="FI117" s="11"/>
      <c r="FJ117" s="11"/>
      <c r="FK117" s="11"/>
      <c r="FL117" s="11"/>
      <c r="FM117" s="11"/>
      <c r="FN117" s="11"/>
      <c r="FO117" s="11"/>
      <c r="FP117" s="11"/>
      <c r="FQ117" s="11"/>
      <c r="FR117" s="11"/>
      <c r="FS117" s="11"/>
      <c r="FT117" s="11"/>
      <c r="FU117" s="11"/>
      <c r="FV117" s="11"/>
      <c r="FW117" s="11"/>
      <c r="FX117" s="11"/>
      <c r="FY117" s="11"/>
      <c r="FZ117" s="11"/>
      <c r="GA117" s="11"/>
      <c r="GB117" s="11"/>
      <c r="GC117" s="11"/>
      <c r="GD117" s="11"/>
      <c r="GE117" s="11"/>
      <c r="GF117" s="11"/>
      <c r="GG117" s="11"/>
      <c r="GH117" s="11"/>
      <c r="GI117" s="11"/>
      <c r="GJ117" s="11"/>
      <c r="GK117" s="11"/>
      <c r="GL117" s="11"/>
      <c r="GM117" s="11"/>
      <c r="GN117" s="11"/>
      <c r="GO117" s="11"/>
      <c r="GP117" s="11"/>
      <c r="GQ117" s="11"/>
      <c r="GR117" s="11"/>
      <c r="GS117" s="11"/>
      <c r="GT117" s="11"/>
      <c r="GU117" s="11"/>
      <c r="GV117" s="11"/>
      <c r="GW117" s="11"/>
      <c r="GX117" s="11"/>
      <c r="GY117" s="11"/>
      <c r="GZ117" s="11"/>
      <c r="HA117" s="11"/>
      <c r="HB117" s="11"/>
      <c r="HC117" s="11"/>
      <c r="HD117" s="11"/>
      <c r="HE117" s="11"/>
      <c r="HF117" s="11"/>
      <c r="HG117" s="11"/>
      <c r="HH117" s="11"/>
      <c r="HI117" s="11"/>
      <c r="HJ117" s="11"/>
      <c r="HK117" s="11"/>
      <c r="HL117" s="11"/>
      <c r="HM117" s="11"/>
      <c r="HN117" s="11"/>
      <c r="HO117" s="11"/>
      <c r="HP117" s="11"/>
      <c r="HQ117" s="11"/>
      <c r="HR117" s="11"/>
      <c r="HS117" s="11"/>
      <c r="HT117" s="11"/>
      <c r="HU117" s="11"/>
      <c r="HV117" s="11"/>
      <c r="HW117" s="11"/>
      <c r="HX117" s="11"/>
      <c r="HY117" s="11"/>
      <c r="HZ117" s="11"/>
      <c r="IA117" s="11"/>
      <c r="IB117" s="11"/>
      <c r="IC117" s="11"/>
      <c r="ID117" s="11"/>
      <c r="IE117" s="11"/>
      <c r="IF117" s="11"/>
      <c r="IG117" s="11"/>
      <c r="IH117" s="11"/>
      <c r="II117" s="11"/>
      <c r="IJ117" s="11"/>
      <c r="IK117" s="11"/>
      <c r="IL117" s="11"/>
      <c r="IM117" s="11"/>
      <c r="IN117" s="11"/>
      <c r="IO117" s="11"/>
      <c r="IP117" s="11"/>
      <c r="IQ117" s="11"/>
      <c r="IR117" s="11"/>
      <c r="IS117" s="11"/>
      <c r="IT117" s="11"/>
      <c r="IU117" s="11"/>
    </row>
    <row r="118" spans="1:255" ht="12.75">
      <c r="A118" s="80"/>
      <c r="B118" s="84" t="s">
        <v>295</v>
      </c>
      <c r="C118" s="72"/>
      <c r="D118" s="10">
        <v>6656</v>
      </c>
      <c r="E118" s="10">
        <v>6656</v>
      </c>
      <c r="F118" s="10"/>
      <c r="G118" s="10">
        <v>1757.41</v>
      </c>
      <c r="H118" s="10">
        <v>1757.41</v>
      </c>
      <c r="I118" s="8"/>
      <c r="J118" s="8"/>
      <c r="K118" s="8"/>
      <c r="L118" s="8"/>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1"/>
      <c r="FN118" s="11"/>
      <c r="FO118" s="11"/>
      <c r="FP118" s="11"/>
      <c r="FQ118" s="11"/>
      <c r="FR118" s="11"/>
      <c r="FS118" s="11"/>
      <c r="FT118" s="11"/>
      <c r="FU118" s="11"/>
      <c r="FV118" s="11"/>
      <c r="FW118" s="11"/>
      <c r="FX118" s="11"/>
      <c r="FY118" s="11"/>
      <c r="FZ118" s="11"/>
      <c r="GA118" s="11"/>
      <c r="GB118" s="11"/>
      <c r="GC118" s="11"/>
      <c r="GD118" s="11"/>
      <c r="GE118" s="11"/>
      <c r="GF118" s="11"/>
      <c r="GG118" s="11"/>
      <c r="GH118" s="11"/>
      <c r="GI118" s="11"/>
      <c r="GJ118" s="11"/>
      <c r="GK118" s="11"/>
      <c r="GL118" s="11"/>
      <c r="GM118" s="11"/>
      <c r="GN118" s="11"/>
      <c r="GO118" s="11"/>
      <c r="GP118" s="11"/>
      <c r="GQ118" s="11"/>
      <c r="GR118" s="11"/>
      <c r="GS118" s="11"/>
      <c r="GT118" s="11"/>
      <c r="GU118" s="11"/>
      <c r="GV118" s="11"/>
      <c r="GW118" s="11"/>
      <c r="GX118" s="11"/>
      <c r="GY118" s="11"/>
      <c r="GZ118" s="11"/>
      <c r="HA118" s="11"/>
      <c r="HB118" s="11"/>
      <c r="HC118" s="11"/>
      <c r="HD118" s="11"/>
      <c r="HE118" s="11"/>
      <c r="HF118" s="11"/>
      <c r="HG118" s="11"/>
      <c r="HH118" s="11"/>
      <c r="HI118" s="11"/>
      <c r="HJ118" s="11"/>
      <c r="HK118" s="11"/>
      <c r="HL118" s="11"/>
      <c r="HM118" s="11"/>
      <c r="HN118" s="11"/>
      <c r="HO118" s="11"/>
      <c r="HP118" s="11"/>
      <c r="HQ118" s="11"/>
      <c r="HR118" s="11"/>
      <c r="HS118" s="11"/>
      <c r="HT118" s="11"/>
      <c r="HU118" s="11"/>
      <c r="HV118" s="11"/>
      <c r="HW118" s="11"/>
      <c r="HX118" s="11"/>
      <c r="HY118" s="11"/>
      <c r="HZ118" s="11"/>
      <c r="IA118" s="11"/>
      <c r="IB118" s="11"/>
      <c r="IC118" s="11"/>
      <c r="ID118" s="11"/>
      <c r="IE118" s="11"/>
      <c r="IF118" s="11"/>
      <c r="IG118" s="11"/>
      <c r="IH118" s="11"/>
      <c r="II118" s="11"/>
      <c r="IJ118" s="11"/>
      <c r="IK118" s="11"/>
      <c r="IL118" s="11"/>
      <c r="IM118" s="11"/>
      <c r="IN118" s="11"/>
      <c r="IO118" s="11"/>
      <c r="IP118" s="11"/>
      <c r="IQ118" s="11"/>
      <c r="IR118" s="11"/>
      <c r="IS118" s="11"/>
      <c r="IT118" s="11"/>
      <c r="IU118" s="11"/>
    </row>
    <row r="119" spans="1:255" ht="12.75">
      <c r="A119" s="80"/>
      <c r="B119" s="84" t="s">
        <v>350</v>
      </c>
      <c r="C119" s="72"/>
      <c r="D119" s="10"/>
      <c r="E119" s="10"/>
      <c r="F119" s="10"/>
      <c r="G119" s="10"/>
      <c r="H119" s="10"/>
      <c r="I119" s="8"/>
      <c r="J119" s="8"/>
      <c r="K119" s="8"/>
      <c r="L119" s="8"/>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c r="EH119" s="11"/>
      <c r="EI119" s="11"/>
      <c r="EJ119" s="11"/>
      <c r="EK119" s="11"/>
      <c r="EL119" s="11"/>
      <c r="EM119" s="11"/>
      <c r="EN119" s="11"/>
      <c r="EO119" s="11"/>
      <c r="EP119" s="11"/>
      <c r="EQ119" s="11"/>
      <c r="ER119" s="11"/>
      <c r="ES119" s="11"/>
      <c r="ET119" s="11"/>
      <c r="EU119" s="11"/>
      <c r="EV119" s="11"/>
      <c r="EW119" s="11"/>
      <c r="EX119" s="11"/>
      <c r="EY119" s="11"/>
      <c r="EZ119" s="11"/>
      <c r="FA119" s="11"/>
      <c r="FB119" s="11"/>
      <c r="FC119" s="11"/>
      <c r="FD119" s="11"/>
      <c r="FE119" s="11"/>
      <c r="FF119" s="11"/>
      <c r="FG119" s="11"/>
      <c r="FH119" s="11"/>
      <c r="FI119" s="11"/>
      <c r="FJ119" s="11"/>
      <c r="FK119" s="11"/>
      <c r="FL119" s="11"/>
      <c r="FM119" s="11"/>
      <c r="FN119" s="11"/>
      <c r="FO119" s="11"/>
      <c r="FP119" s="11"/>
      <c r="FQ119" s="11"/>
      <c r="FR119" s="11"/>
      <c r="FS119" s="11"/>
      <c r="FT119" s="11"/>
      <c r="FU119" s="11"/>
      <c r="FV119" s="11"/>
      <c r="FW119" s="11"/>
      <c r="FX119" s="11"/>
      <c r="FY119" s="11"/>
      <c r="FZ119" s="11"/>
      <c r="GA119" s="11"/>
      <c r="GB119" s="11"/>
      <c r="GC119" s="11"/>
      <c r="GD119" s="11"/>
      <c r="GE119" s="11"/>
      <c r="GF119" s="11"/>
      <c r="GG119" s="11"/>
      <c r="GH119" s="11"/>
      <c r="GI119" s="11"/>
      <c r="GJ119" s="11"/>
      <c r="GK119" s="11"/>
      <c r="GL119" s="11"/>
      <c r="GM119" s="11"/>
      <c r="GN119" s="11"/>
      <c r="GO119" s="11"/>
      <c r="GP119" s="11"/>
      <c r="GQ119" s="11"/>
      <c r="GR119" s="11"/>
      <c r="GS119" s="11"/>
      <c r="GT119" s="11"/>
      <c r="GU119" s="11"/>
      <c r="GV119" s="11"/>
      <c r="GW119" s="11"/>
      <c r="GX119" s="11"/>
      <c r="GY119" s="11"/>
      <c r="GZ119" s="11"/>
      <c r="HA119" s="11"/>
      <c r="HB119" s="11"/>
      <c r="HC119" s="11"/>
      <c r="HD119" s="11"/>
      <c r="HE119" s="11"/>
      <c r="HF119" s="11"/>
      <c r="HG119" s="11"/>
      <c r="HH119" s="11"/>
      <c r="HI119" s="11"/>
      <c r="HJ119" s="11"/>
      <c r="HK119" s="11"/>
      <c r="HL119" s="11"/>
      <c r="HM119" s="11"/>
      <c r="HN119" s="11"/>
      <c r="HO119" s="11"/>
      <c r="HP119" s="11"/>
      <c r="HQ119" s="11"/>
      <c r="HR119" s="11"/>
      <c r="HS119" s="11"/>
      <c r="HT119" s="11"/>
      <c r="HU119" s="11"/>
      <c r="HV119" s="11"/>
      <c r="HW119" s="11"/>
      <c r="HX119" s="11"/>
      <c r="HY119" s="11"/>
      <c r="HZ119" s="11"/>
      <c r="IA119" s="11"/>
      <c r="IB119" s="11"/>
      <c r="IC119" s="11"/>
      <c r="ID119" s="11"/>
      <c r="IE119" s="11"/>
      <c r="IF119" s="11"/>
      <c r="IG119" s="11"/>
      <c r="IH119" s="11"/>
      <c r="II119" s="11"/>
      <c r="IJ119" s="11"/>
      <c r="IK119" s="11"/>
      <c r="IL119" s="11"/>
      <c r="IM119" s="11"/>
      <c r="IN119" s="11"/>
      <c r="IO119" s="11"/>
      <c r="IP119" s="11"/>
      <c r="IQ119" s="11"/>
      <c r="IR119" s="11"/>
      <c r="IS119" s="11"/>
      <c r="IT119" s="11"/>
      <c r="IU119" s="11"/>
    </row>
    <row r="120" spans="1:255" ht="12.75">
      <c r="A120" s="80"/>
      <c r="B120" s="84" t="s">
        <v>296</v>
      </c>
      <c r="C120" s="72"/>
      <c r="D120" s="10">
        <v>925</v>
      </c>
      <c r="E120" s="10">
        <v>925</v>
      </c>
      <c r="F120" s="10"/>
      <c r="G120" s="81">
        <v>242</v>
      </c>
      <c r="H120" s="81">
        <v>242</v>
      </c>
      <c r="I120" s="8"/>
      <c r="J120" s="8"/>
      <c r="K120" s="8"/>
      <c r="L120" s="8"/>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c r="EK120" s="11"/>
      <c r="EL120" s="11"/>
      <c r="EM120" s="11"/>
      <c r="EN120" s="11"/>
      <c r="EO120" s="11"/>
      <c r="EP120" s="11"/>
      <c r="EQ120" s="11"/>
      <c r="ER120" s="11"/>
      <c r="ES120" s="11"/>
      <c r="ET120" s="11"/>
      <c r="EU120" s="11"/>
      <c r="EV120" s="11"/>
      <c r="EW120" s="11"/>
      <c r="EX120" s="11"/>
      <c r="EY120" s="11"/>
      <c r="EZ120" s="11"/>
      <c r="FA120" s="11"/>
      <c r="FB120" s="11"/>
      <c r="FC120" s="11"/>
      <c r="FD120" s="11"/>
      <c r="FE120" s="11"/>
      <c r="FF120" s="11"/>
      <c r="FG120" s="11"/>
      <c r="FH120" s="11"/>
      <c r="FI120" s="11"/>
      <c r="FJ120" s="11"/>
      <c r="FK120" s="11"/>
      <c r="FL120" s="11"/>
      <c r="FM120" s="11"/>
      <c r="FN120" s="11"/>
      <c r="FO120" s="11"/>
      <c r="FP120" s="11"/>
      <c r="FQ120" s="11"/>
      <c r="FR120" s="11"/>
      <c r="FS120" s="11"/>
      <c r="FT120" s="11"/>
      <c r="FU120" s="11"/>
      <c r="FV120" s="11"/>
      <c r="FW120" s="11"/>
      <c r="FX120" s="11"/>
      <c r="FY120" s="11"/>
      <c r="FZ120" s="11"/>
      <c r="GA120" s="11"/>
      <c r="GB120" s="11"/>
      <c r="GC120" s="11"/>
      <c r="GD120" s="11"/>
      <c r="GE120" s="11"/>
      <c r="GF120" s="11"/>
      <c r="GG120" s="11"/>
      <c r="GH120" s="11"/>
      <c r="GI120" s="11"/>
      <c r="GJ120" s="11"/>
      <c r="GK120" s="11"/>
      <c r="GL120" s="11"/>
      <c r="GM120" s="11"/>
      <c r="GN120" s="11"/>
      <c r="GO120" s="11"/>
      <c r="GP120" s="11"/>
      <c r="GQ120" s="11"/>
      <c r="GR120" s="11"/>
      <c r="GS120" s="11"/>
      <c r="GT120" s="11"/>
      <c r="GU120" s="11"/>
      <c r="GV120" s="11"/>
      <c r="GW120" s="11"/>
      <c r="GX120" s="11"/>
      <c r="GY120" s="11"/>
      <c r="GZ120" s="11"/>
      <c r="HA120" s="11"/>
      <c r="HB120" s="11"/>
      <c r="HC120" s="11"/>
      <c r="HD120" s="11"/>
      <c r="HE120" s="11"/>
      <c r="HF120" s="11"/>
      <c r="HG120" s="11"/>
      <c r="HH120" s="11"/>
      <c r="HI120" s="11"/>
      <c r="HJ120" s="11"/>
      <c r="HK120" s="11"/>
      <c r="HL120" s="11"/>
      <c r="HM120" s="11"/>
      <c r="HN120" s="11"/>
      <c r="HO120" s="11"/>
      <c r="HP120" s="11"/>
      <c r="HQ120" s="11"/>
      <c r="HR120" s="11"/>
      <c r="HS120" s="11"/>
      <c r="HT120" s="11"/>
      <c r="HU120" s="11"/>
      <c r="HV120" s="11"/>
      <c r="HW120" s="11"/>
      <c r="HX120" s="11"/>
      <c r="HY120" s="11"/>
      <c r="HZ120" s="11"/>
      <c r="IA120" s="11"/>
      <c r="IB120" s="11"/>
      <c r="IC120" s="11"/>
      <c r="ID120" s="11"/>
      <c r="IE120" s="11"/>
      <c r="IF120" s="11"/>
      <c r="IG120" s="11"/>
      <c r="IH120" s="11"/>
      <c r="II120" s="11"/>
      <c r="IJ120" s="11"/>
      <c r="IK120" s="11"/>
      <c r="IL120" s="11"/>
      <c r="IM120" s="11"/>
      <c r="IN120" s="11"/>
      <c r="IO120" s="11"/>
      <c r="IP120" s="11"/>
      <c r="IQ120" s="11"/>
      <c r="IR120" s="11"/>
      <c r="IS120" s="11"/>
      <c r="IT120" s="11"/>
      <c r="IU120" s="11"/>
    </row>
    <row r="121" spans="1:12" s="11" customFormat="1" ht="12.75">
      <c r="A121" s="80" t="s">
        <v>297</v>
      </c>
      <c r="B121" s="85" t="s">
        <v>298</v>
      </c>
      <c r="C121" s="72">
        <f aca="true" t="shared" si="40" ref="C121:H121">C122+C123</f>
        <v>0</v>
      </c>
      <c r="D121" s="72">
        <f t="shared" si="40"/>
        <v>2356</v>
      </c>
      <c r="E121" s="72">
        <f t="shared" si="40"/>
        <v>2356</v>
      </c>
      <c r="F121" s="72">
        <f t="shared" si="40"/>
        <v>0</v>
      </c>
      <c r="G121" s="72">
        <f t="shared" si="40"/>
        <v>729.36</v>
      </c>
      <c r="H121" s="72">
        <f t="shared" si="40"/>
        <v>729.36</v>
      </c>
      <c r="I121" s="8"/>
      <c r="J121" s="8"/>
      <c r="K121" s="8"/>
      <c r="L121" s="8"/>
    </row>
    <row r="122" spans="1:255" ht="15">
      <c r="A122" s="80"/>
      <c r="B122" s="107" t="s">
        <v>269</v>
      </c>
      <c r="C122" s="72"/>
      <c r="D122" s="10">
        <v>2356</v>
      </c>
      <c r="E122" s="10">
        <v>2356</v>
      </c>
      <c r="F122" s="10"/>
      <c r="G122" s="81">
        <v>729.36</v>
      </c>
      <c r="H122" s="81">
        <v>729.36</v>
      </c>
      <c r="I122" s="8"/>
      <c r="J122" s="8"/>
      <c r="K122" s="8"/>
      <c r="L122" s="8"/>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c r="FO122" s="11"/>
      <c r="FP122" s="11"/>
      <c r="FQ122" s="11"/>
      <c r="FR122" s="11"/>
      <c r="FS122" s="11"/>
      <c r="FT122" s="11"/>
      <c r="FU122" s="11"/>
      <c r="FV122" s="11"/>
      <c r="FW122" s="11"/>
      <c r="FX122" s="11"/>
      <c r="FY122" s="11"/>
      <c r="FZ122" s="11"/>
      <c r="GA122" s="11"/>
      <c r="GB122" s="11"/>
      <c r="GC122" s="11"/>
      <c r="GD122" s="11"/>
      <c r="GE122" s="11"/>
      <c r="GF122" s="11"/>
      <c r="GG122" s="11"/>
      <c r="GH122" s="11"/>
      <c r="GI122" s="11"/>
      <c r="GJ122" s="11"/>
      <c r="GK122" s="11"/>
      <c r="GL122" s="11"/>
      <c r="GM122" s="11"/>
      <c r="GN122" s="11"/>
      <c r="GO122" s="11"/>
      <c r="GP122" s="11"/>
      <c r="GQ122" s="11"/>
      <c r="GR122" s="11"/>
      <c r="GS122" s="11"/>
      <c r="GT122" s="11"/>
      <c r="GU122" s="11"/>
      <c r="GV122" s="11"/>
      <c r="GW122" s="11"/>
      <c r="GX122" s="11"/>
      <c r="GY122" s="11"/>
      <c r="GZ122" s="11"/>
      <c r="HA122" s="11"/>
      <c r="HB122" s="11"/>
      <c r="HC122" s="11"/>
      <c r="HD122" s="11"/>
      <c r="HE122" s="11"/>
      <c r="HF122" s="11"/>
      <c r="HG122" s="11"/>
      <c r="HH122" s="11"/>
      <c r="HI122" s="11"/>
      <c r="HJ122" s="11"/>
      <c r="HK122" s="11"/>
      <c r="HL122" s="11"/>
      <c r="HM122" s="11"/>
      <c r="HN122" s="11"/>
      <c r="HO122" s="11"/>
      <c r="HP122" s="11"/>
      <c r="HQ122" s="11"/>
      <c r="HR122" s="11"/>
      <c r="HS122" s="11"/>
      <c r="HT122" s="11"/>
      <c r="HU122" s="11"/>
      <c r="HV122" s="11"/>
      <c r="HW122" s="11"/>
      <c r="HX122" s="11"/>
      <c r="HY122" s="11"/>
      <c r="HZ122" s="11"/>
      <c r="IA122" s="11"/>
      <c r="IB122" s="11"/>
      <c r="IC122" s="11"/>
      <c r="ID122" s="11"/>
      <c r="IE122" s="11"/>
      <c r="IF122" s="11"/>
      <c r="IG122" s="11"/>
      <c r="IH122" s="11"/>
      <c r="II122" s="11"/>
      <c r="IJ122" s="11"/>
      <c r="IK122" s="11"/>
      <c r="IL122" s="11"/>
      <c r="IM122" s="11"/>
      <c r="IN122" s="11"/>
      <c r="IO122" s="11"/>
      <c r="IP122" s="11"/>
      <c r="IQ122" s="11"/>
      <c r="IR122" s="11"/>
      <c r="IS122" s="11"/>
      <c r="IT122" s="11"/>
      <c r="IU122" s="11"/>
    </row>
    <row r="123" spans="1:32" ht="15">
      <c r="A123" s="80"/>
      <c r="B123" s="107" t="s">
        <v>344</v>
      </c>
      <c r="C123" s="72"/>
      <c r="D123" s="10"/>
      <c r="E123" s="10"/>
      <c r="F123" s="10"/>
      <c r="G123" s="81"/>
      <c r="H123" s="81"/>
      <c r="I123" s="30"/>
      <c r="J123" s="30"/>
      <c r="K123" s="8"/>
      <c r="L123" s="8"/>
      <c r="M123" s="30"/>
      <c r="N123" s="30"/>
      <c r="O123" s="30"/>
      <c r="P123" s="30"/>
      <c r="Q123" s="30"/>
      <c r="R123" s="30"/>
      <c r="S123" s="30"/>
      <c r="T123" s="30"/>
      <c r="U123" s="30"/>
      <c r="V123" s="30"/>
      <c r="W123" s="30"/>
      <c r="X123" s="30"/>
      <c r="Y123" s="30"/>
      <c r="Z123" s="30"/>
      <c r="AA123" s="30"/>
      <c r="AB123" s="30"/>
      <c r="AC123" s="30"/>
      <c r="AD123" s="30"/>
      <c r="AE123" s="30"/>
      <c r="AF123" s="30"/>
    </row>
    <row r="124" spans="1:12" ht="12.75">
      <c r="A124" s="70" t="s">
        <v>299</v>
      </c>
      <c r="B124" s="86" t="s">
        <v>300</v>
      </c>
      <c r="C124" s="72">
        <f aca="true" t="shared" si="41" ref="C124:H124">+C125+C126</f>
        <v>0</v>
      </c>
      <c r="D124" s="72">
        <f t="shared" si="41"/>
        <v>349</v>
      </c>
      <c r="E124" s="72">
        <f t="shared" si="41"/>
        <v>349</v>
      </c>
      <c r="F124" s="72">
        <f t="shared" si="41"/>
        <v>0</v>
      </c>
      <c r="G124" s="72">
        <f t="shared" si="41"/>
        <v>104.95</v>
      </c>
      <c r="H124" s="72">
        <f t="shared" si="41"/>
        <v>104.95</v>
      </c>
      <c r="I124" s="8"/>
      <c r="J124" s="8"/>
      <c r="K124" s="8"/>
      <c r="L124" s="8"/>
    </row>
    <row r="125" spans="1:12" ht="12.75">
      <c r="A125" s="80"/>
      <c r="B125" s="84" t="s">
        <v>295</v>
      </c>
      <c r="C125" s="72"/>
      <c r="D125" s="10">
        <v>349</v>
      </c>
      <c r="E125" s="10">
        <v>349</v>
      </c>
      <c r="F125" s="10"/>
      <c r="G125" s="7">
        <v>104.95</v>
      </c>
      <c r="H125" s="7">
        <v>104.95</v>
      </c>
      <c r="I125" s="8"/>
      <c r="J125" s="8"/>
      <c r="K125" s="8"/>
      <c r="L125" s="8"/>
    </row>
    <row r="126" spans="1:40" ht="25.5">
      <c r="A126" s="80"/>
      <c r="B126" s="84" t="s">
        <v>301</v>
      </c>
      <c r="C126" s="72"/>
      <c r="D126" s="10"/>
      <c r="E126" s="10"/>
      <c r="F126" s="10"/>
      <c r="G126" s="7"/>
      <c r="H126" s="7"/>
      <c r="I126" s="8"/>
      <c r="J126" s="8"/>
      <c r="K126" s="8"/>
      <c r="L126" s="8"/>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row>
    <row r="127" spans="1:255" ht="12.75">
      <c r="A127" s="70" t="s">
        <v>302</v>
      </c>
      <c r="B127" s="86" t="s">
        <v>303</v>
      </c>
      <c r="C127" s="67">
        <f aca="true" t="shared" si="42" ref="C127:H127">+C128+C129+C130</f>
        <v>0</v>
      </c>
      <c r="D127" s="67">
        <f t="shared" si="42"/>
        <v>1705</v>
      </c>
      <c r="E127" s="67">
        <f t="shared" si="42"/>
        <v>1705</v>
      </c>
      <c r="F127" s="67">
        <f t="shared" si="42"/>
        <v>0</v>
      </c>
      <c r="G127" s="67">
        <f t="shared" si="42"/>
        <v>607.45</v>
      </c>
      <c r="H127" s="67">
        <f t="shared" si="42"/>
        <v>607.45</v>
      </c>
      <c r="I127" s="8"/>
      <c r="J127" s="8"/>
      <c r="K127" s="8"/>
      <c r="L127" s="8"/>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1"/>
      <c r="FW127" s="11"/>
      <c r="FX127" s="11"/>
      <c r="FY127" s="11"/>
      <c r="FZ127" s="11"/>
      <c r="GA127" s="11"/>
      <c r="GB127" s="11"/>
      <c r="GC127" s="11"/>
      <c r="GD127" s="11"/>
      <c r="GE127" s="11"/>
      <c r="GF127" s="11"/>
      <c r="GG127" s="11"/>
      <c r="GH127" s="11"/>
      <c r="GI127" s="11"/>
      <c r="GJ127" s="11"/>
      <c r="GK127" s="11"/>
      <c r="GL127" s="11"/>
      <c r="GM127" s="11"/>
      <c r="GN127" s="11"/>
      <c r="GO127" s="11"/>
      <c r="GP127" s="11"/>
      <c r="GQ127" s="11"/>
      <c r="GR127" s="11"/>
      <c r="GS127" s="11"/>
      <c r="GT127" s="11"/>
      <c r="GU127" s="11"/>
      <c r="GV127" s="11"/>
      <c r="GW127" s="11"/>
      <c r="GX127" s="11"/>
      <c r="GY127" s="11"/>
      <c r="GZ127" s="11"/>
      <c r="HA127" s="11"/>
      <c r="HB127" s="11"/>
      <c r="HC127" s="11"/>
      <c r="HD127" s="11"/>
      <c r="HE127" s="11"/>
      <c r="HF127" s="11"/>
      <c r="HG127" s="11"/>
      <c r="HH127" s="11"/>
      <c r="HI127" s="11"/>
      <c r="HJ127" s="11"/>
      <c r="HK127" s="11"/>
      <c r="HL127" s="11"/>
      <c r="HM127" s="11"/>
      <c r="HN127" s="11"/>
      <c r="HO127" s="11"/>
      <c r="HP127" s="11"/>
      <c r="HQ127" s="11"/>
      <c r="HR127" s="11"/>
      <c r="HS127" s="11"/>
      <c r="HT127" s="11"/>
      <c r="HU127" s="11"/>
      <c r="HV127" s="11"/>
      <c r="HW127" s="11"/>
      <c r="HX127" s="11"/>
      <c r="HY127" s="11"/>
      <c r="HZ127" s="11"/>
      <c r="IA127" s="11"/>
      <c r="IB127" s="11"/>
      <c r="IC127" s="11"/>
      <c r="ID127" s="11"/>
      <c r="IE127" s="11"/>
      <c r="IF127" s="11"/>
      <c r="IG127" s="11"/>
      <c r="IH127" s="11"/>
      <c r="II127" s="11"/>
      <c r="IJ127" s="11"/>
      <c r="IK127" s="11"/>
      <c r="IL127" s="11"/>
      <c r="IM127" s="11"/>
      <c r="IN127" s="11"/>
      <c r="IO127" s="11"/>
      <c r="IP127" s="11"/>
      <c r="IQ127" s="11"/>
      <c r="IR127" s="11"/>
      <c r="IS127" s="11"/>
      <c r="IT127" s="11"/>
      <c r="IU127" s="11"/>
    </row>
    <row r="128" spans="1:12" ht="12.75">
      <c r="A128" s="80"/>
      <c r="B128" s="71" t="s">
        <v>340</v>
      </c>
      <c r="C128" s="72"/>
      <c r="D128" s="10">
        <v>1705</v>
      </c>
      <c r="E128" s="10">
        <v>1705</v>
      </c>
      <c r="F128" s="10"/>
      <c r="G128" s="7">
        <v>607.45</v>
      </c>
      <c r="H128" s="7">
        <v>607.45</v>
      </c>
      <c r="K128" s="8"/>
      <c r="L128" s="8"/>
    </row>
    <row r="129" spans="1:12" ht="25.5">
      <c r="A129" s="80"/>
      <c r="B129" s="71" t="s">
        <v>341</v>
      </c>
      <c r="C129" s="72"/>
      <c r="D129" s="10"/>
      <c r="E129" s="10"/>
      <c r="F129" s="10"/>
      <c r="G129" s="10"/>
      <c r="H129" s="10"/>
      <c r="K129" s="8"/>
      <c r="L129" s="8"/>
    </row>
    <row r="130" spans="1:12" ht="25.5">
      <c r="A130" s="80"/>
      <c r="B130" s="71" t="s">
        <v>304</v>
      </c>
      <c r="C130" s="72"/>
      <c r="D130" s="10"/>
      <c r="E130" s="10"/>
      <c r="F130" s="10"/>
      <c r="G130" s="7"/>
      <c r="H130" s="7"/>
      <c r="K130" s="8"/>
      <c r="L130" s="8"/>
    </row>
    <row r="131" spans="1:12" ht="25.5">
      <c r="A131" s="70" t="s">
        <v>305</v>
      </c>
      <c r="B131" s="86" t="s">
        <v>306</v>
      </c>
      <c r="C131" s="72">
        <f aca="true" t="shared" si="43" ref="C131:H131">+C132+C134+C133</f>
        <v>0</v>
      </c>
      <c r="D131" s="72">
        <f t="shared" si="43"/>
        <v>201</v>
      </c>
      <c r="E131" s="72">
        <f t="shared" si="43"/>
        <v>201</v>
      </c>
      <c r="F131" s="72">
        <f t="shared" si="43"/>
        <v>0</v>
      </c>
      <c r="G131" s="72">
        <f t="shared" si="43"/>
        <v>67.81</v>
      </c>
      <c r="H131" s="72">
        <f t="shared" si="43"/>
        <v>67.81</v>
      </c>
      <c r="K131" s="8"/>
      <c r="L131" s="8"/>
    </row>
    <row r="132" spans="1:12" ht="12.75">
      <c r="A132" s="70"/>
      <c r="B132" s="84" t="s">
        <v>295</v>
      </c>
      <c r="C132" s="72"/>
      <c r="D132" s="10">
        <v>201</v>
      </c>
      <c r="E132" s="10">
        <v>201</v>
      </c>
      <c r="F132" s="10"/>
      <c r="G132" s="7">
        <v>67.81</v>
      </c>
      <c r="H132" s="7">
        <v>67.81</v>
      </c>
      <c r="K132" s="8"/>
      <c r="L132" s="8"/>
    </row>
    <row r="133" spans="1:12" ht="15">
      <c r="A133" s="70"/>
      <c r="B133" s="107" t="s">
        <v>344</v>
      </c>
      <c r="C133" s="72"/>
      <c r="D133" s="10"/>
      <c r="E133" s="10"/>
      <c r="F133" s="10"/>
      <c r="G133" s="7"/>
      <c r="H133" s="7"/>
      <c r="I133" s="30"/>
      <c r="J133" s="30"/>
      <c r="K133" s="8"/>
      <c r="L133" s="8"/>
    </row>
    <row r="134" spans="1:12" ht="25.5">
      <c r="A134" s="80"/>
      <c r="B134" s="84" t="s">
        <v>301</v>
      </c>
      <c r="C134" s="72"/>
      <c r="D134" s="10"/>
      <c r="E134" s="10"/>
      <c r="F134" s="10"/>
      <c r="G134" s="7"/>
      <c r="H134" s="7"/>
      <c r="I134" s="30"/>
      <c r="J134" s="30"/>
      <c r="K134" s="8"/>
      <c r="L134" s="8"/>
    </row>
    <row r="135" spans="1:12" ht="12.75">
      <c r="A135" s="70" t="s">
        <v>307</v>
      </c>
      <c r="B135" s="68" t="s">
        <v>351</v>
      </c>
      <c r="C135" s="72"/>
      <c r="D135" s="72"/>
      <c r="E135" s="72"/>
      <c r="F135" s="72"/>
      <c r="G135" s="72"/>
      <c r="H135" s="72"/>
      <c r="I135" s="30"/>
      <c r="J135" s="30"/>
      <c r="K135" s="8"/>
      <c r="L135" s="8"/>
    </row>
    <row r="136" spans="1:12" ht="12.75">
      <c r="A136" s="70" t="s">
        <v>308</v>
      </c>
      <c r="B136" s="68" t="s">
        <v>309</v>
      </c>
      <c r="C136" s="69">
        <f aca="true" t="shared" si="44" ref="C136:H136">+C137+C147</f>
        <v>0</v>
      </c>
      <c r="D136" s="69">
        <f t="shared" si="44"/>
        <v>33333</v>
      </c>
      <c r="E136" s="69">
        <f t="shared" si="44"/>
        <v>33333</v>
      </c>
      <c r="F136" s="69">
        <f t="shared" si="44"/>
        <v>0</v>
      </c>
      <c r="G136" s="69">
        <f t="shared" si="44"/>
        <v>10731.05</v>
      </c>
      <c r="H136" s="69">
        <f t="shared" si="44"/>
        <v>10731.05</v>
      </c>
      <c r="I136" s="30"/>
      <c r="J136" s="30"/>
      <c r="K136" s="8"/>
      <c r="L136" s="8"/>
    </row>
    <row r="137" spans="1:12" ht="12.75">
      <c r="A137" s="80" t="s">
        <v>310</v>
      </c>
      <c r="B137" s="73" t="s">
        <v>311</v>
      </c>
      <c r="C137" s="72">
        <f aca="true" t="shared" si="45" ref="C137:H137">C138+C141+C140+C146+C139</f>
        <v>0</v>
      </c>
      <c r="D137" s="72">
        <f t="shared" si="45"/>
        <v>33333</v>
      </c>
      <c r="E137" s="72">
        <f t="shared" si="45"/>
        <v>33333</v>
      </c>
      <c r="F137" s="72">
        <f t="shared" si="45"/>
        <v>0</v>
      </c>
      <c r="G137" s="72">
        <f t="shared" si="45"/>
        <v>10731.05</v>
      </c>
      <c r="H137" s="72">
        <f t="shared" si="45"/>
        <v>10731.05</v>
      </c>
      <c r="I137" s="30"/>
      <c r="J137" s="30"/>
      <c r="K137" s="8"/>
      <c r="L137" s="8"/>
    </row>
    <row r="138" spans="1:12" ht="12.75">
      <c r="A138" s="80"/>
      <c r="B138" s="71" t="s">
        <v>269</v>
      </c>
      <c r="C138" s="72"/>
      <c r="D138" s="10">
        <v>28739</v>
      </c>
      <c r="E138" s="10">
        <v>28739</v>
      </c>
      <c r="F138" s="10"/>
      <c r="G138" s="7">
        <v>9200</v>
      </c>
      <c r="H138" s="7">
        <v>9200</v>
      </c>
      <c r="K138" s="8"/>
      <c r="L138" s="8"/>
    </row>
    <row r="139" spans="1:12" ht="15">
      <c r="A139" s="80"/>
      <c r="B139" s="107" t="s">
        <v>344</v>
      </c>
      <c r="C139" s="72"/>
      <c r="D139" s="10">
        <v>4594</v>
      </c>
      <c r="E139" s="10">
        <v>4594</v>
      </c>
      <c r="F139" s="10"/>
      <c r="G139" s="7">
        <v>1531.05</v>
      </c>
      <c r="H139" s="7">
        <v>1531.05</v>
      </c>
      <c r="K139" s="8"/>
      <c r="L139" s="8"/>
    </row>
    <row r="140" spans="1:12" ht="51">
      <c r="A140" s="80"/>
      <c r="B140" s="87" t="s">
        <v>373</v>
      </c>
      <c r="C140" s="72"/>
      <c r="D140" s="10"/>
      <c r="E140" s="10"/>
      <c r="F140" s="10"/>
      <c r="G140" s="7"/>
      <c r="H140" s="7"/>
      <c r="K140" s="8"/>
      <c r="L140" s="8"/>
    </row>
    <row r="141" spans="1:12" ht="25.5">
      <c r="A141" s="80"/>
      <c r="B141" s="87" t="s">
        <v>356</v>
      </c>
      <c r="C141" s="72">
        <f aca="true" t="shared" si="46" ref="C141:H141">C142+C143+C144+C145</f>
        <v>0</v>
      </c>
      <c r="D141" s="72">
        <f t="shared" si="46"/>
        <v>0</v>
      </c>
      <c r="E141" s="72">
        <f t="shared" si="46"/>
        <v>0</v>
      </c>
      <c r="F141" s="72">
        <f t="shared" si="46"/>
        <v>0</v>
      </c>
      <c r="G141" s="72">
        <f t="shared" si="46"/>
        <v>0</v>
      </c>
      <c r="H141" s="72">
        <f t="shared" si="46"/>
        <v>0</v>
      </c>
      <c r="K141" s="8"/>
      <c r="L141" s="8"/>
    </row>
    <row r="142" spans="1:12" ht="12.75">
      <c r="A142" s="80"/>
      <c r="B142" s="87" t="s">
        <v>312</v>
      </c>
      <c r="C142" s="72"/>
      <c r="D142" s="72"/>
      <c r="E142" s="72"/>
      <c r="F142" s="72"/>
      <c r="G142" s="72"/>
      <c r="H142" s="72"/>
      <c r="K142" s="8"/>
      <c r="L142" s="8"/>
    </row>
    <row r="143" spans="1:12" ht="25.5">
      <c r="A143" s="80"/>
      <c r="B143" s="87" t="s">
        <v>313</v>
      </c>
      <c r="C143" s="72"/>
      <c r="D143" s="72"/>
      <c r="E143" s="72"/>
      <c r="F143" s="72"/>
      <c r="G143" s="72"/>
      <c r="H143" s="72"/>
      <c r="K143" s="8"/>
      <c r="L143" s="8"/>
    </row>
    <row r="144" spans="1:12" ht="25.5">
      <c r="A144" s="80"/>
      <c r="B144" s="87" t="s">
        <v>314</v>
      </c>
      <c r="C144" s="72"/>
      <c r="D144" s="72"/>
      <c r="E144" s="72"/>
      <c r="F144" s="72"/>
      <c r="G144" s="72"/>
      <c r="H144" s="72"/>
      <c r="K144" s="8"/>
      <c r="L144" s="8"/>
    </row>
    <row r="145" spans="1:12" ht="25.5">
      <c r="A145" s="80"/>
      <c r="B145" s="87" t="s">
        <v>315</v>
      </c>
      <c r="C145" s="72"/>
      <c r="D145" s="72"/>
      <c r="E145" s="72"/>
      <c r="F145" s="72"/>
      <c r="G145" s="72"/>
      <c r="H145" s="72"/>
      <c r="K145" s="8"/>
      <c r="L145" s="8"/>
    </row>
    <row r="146" spans="1:12" ht="13.5" customHeight="1">
      <c r="A146" s="80"/>
      <c r="B146" s="96" t="s">
        <v>342</v>
      </c>
      <c r="C146" s="72"/>
      <c r="D146" s="10"/>
      <c r="E146" s="10"/>
      <c r="F146" s="10"/>
      <c r="G146" s="7"/>
      <c r="H146" s="7"/>
      <c r="K146" s="8"/>
      <c r="L146" s="8"/>
    </row>
    <row r="147" spans="1:12" ht="12.75">
      <c r="A147" s="80" t="s">
        <v>316</v>
      </c>
      <c r="B147" s="73" t="s">
        <v>317</v>
      </c>
      <c r="C147" s="72">
        <f aca="true" t="shared" si="47" ref="C147:H147">C148+C149+C150</f>
        <v>0</v>
      </c>
      <c r="D147" s="72">
        <f t="shared" si="47"/>
        <v>0</v>
      </c>
      <c r="E147" s="72">
        <f t="shared" si="47"/>
        <v>0</v>
      </c>
      <c r="F147" s="72">
        <f t="shared" si="47"/>
        <v>0</v>
      </c>
      <c r="G147" s="72">
        <f t="shared" si="47"/>
        <v>0</v>
      </c>
      <c r="H147" s="72">
        <f t="shared" si="47"/>
        <v>0</v>
      </c>
      <c r="K147" s="8"/>
      <c r="L147" s="8"/>
    </row>
    <row r="148" spans="1:12" ht="15">
      <c r="A148" s="80"/>
      <c r="B148" s="107" t="s">
        <v>269</v>
      </c>
      <c r="C148" s="72"/>
      <c r="D148" s="10"/>
      <c r="E148" s="10"/>
      <c r="F148" s="10"/>
      <c r="G148" s="10"/>
      <c r="H148" s="10"/>
      <c r="I148" s="30"/>
      <c r="K148" s="8"/>
      <c r="L148" s="8"/>
    </row>
    <row r="149" spans="1:12" ht="15">
      <c r="A149" s="80"/>
      <c r="B149" s="107" t="s">
        <v>344</v>
      </c>
      <c r="C149" s="72"/>
      <c r="D149" s="10"/>
      <c r="E149" s="10"/>
      <c r="F149" s="10"/>
      <c r="G149" s="10"/>
      <c r="H149" s="10"/>
      <c r="I149" s="30"/>
      <c r="J149" s="30"/>
      <c r="K149" s="8"/>
      <c r="L149" s="8"/>
    </row>
    <row r="150" spans="1:12" s="129" customFormat="1" ht="15">
      <c r="A150" s="125"/>
      <c r="B150" s="133" t="s">
        <v>372</v>
      </c>
      <c r="C150" s="127"/>
      <c r="D150" s="128"/>
      <c r="E150" s="128"/>
      <c r="F150" s="128"/>
      <c r="G150" s="128"/>
      <c r="H150" s="128"/>
      <c r="I150" s="130"/>
      <c r="J150" s="130"/>
      <c r="K150" s="121"/>
      <c r="L150" s="121"/>
    </row>
    <row r="151" spans="1:12" ht="12.75">
      <c r="A151" s="70" t="s">
        <v>318</v>
      </c>
      <c r="B151" s="68" t="s">
        <v>319</v>
      </c>
      <c r="C151" s="72"/>
      <c r="D151" s="10">
        <v>206</v>
      </c>
      <c r="E151" s="10">
        <v>206</v>
      </c>
      <c r="F151" s="10"/>
      <c r="G151" s="10">
        <v>77.67</v>
      </c>
      <c r="H151" s="10">
        <v>77.67</v>
      </c>
      <c r="I151" s="30"/>
      <c r="J151" s="30"/>
      <c r="K151" s="8"/>
      <c r="L151" s="8"/>
    </row>
    <row r="152" spans="1:12" ht="12.75">
      <c r="A152" s="70" t="s">
        <v>320</v>
      </c>
      <c r="B152" s="68" t="s">
        <v>359</v>
      </c>
      <c r="C152" s="72"/>
      <c r="D152" s="10">
        <v>36.33</v>
      </c>
      <c r="E152" s="10">
        <v>36.33</v>
      </c>
      <c r="F152" s="10"/>
      <c r="G152" s="10"/>
      <c r="H152" s="10"/>
      <c r="I152" s="30"/>
      <c r="J152" s="30"/>
      <c r="K152" s="8"/>
      <c r="L152" s="8"/>
    </row>
    <row r="153" spans="1:12" ht="25.5">
      <c r="A153" s="70" t="s">
        <v>361</v>
      </c>
      <c r="B153" s="68" t="s">
        <v>358</v>
      </c>
      <c r="C153" s="72">
        <f>C154</f>
        <v>0</v>
      </c>
      <c r="D153" s="72">
        <f aca="true" t="shared" si="48" ref="D153:H154">D154</f>
        <v>3533</v>
      </c>
      <c r="E153" s="72">
        <f t="shared" si="48"/>
        <v>3533</v>
      </c>
      <c r="F153" s="72">
        <f t="shared" si="48"/>
        <v>0</v>
      </c>
      <c r="G153" s="72">
        <f t="shared" si="48"/>
        <v>3532.78</v>
      </c>
      <c r="H153" s="72">
        <f t="shared" si="48"/>
        <v>3532.78</v>
      </c>
      <c r="I153" s="30"/>
      <c r="J153" s="30"/>
      <c r="K153" s="8"/>
      <c r="L153" s="8"/>
    </row>
    <row r="154" spans="1:12" ht="12.75">
      <c r="A154" s="70" t="s">
        <v>362</v>
      </c>
      <c r="B154" s="68" t="s">
        <v>360</v>
      </c>
      <c r="C154" s="72">
        <f>C155</f>
        <v>0</v>
      </c>
      <c r="D154" s="72">
        <f t="shared" si="48"/>
        <v>3533</v>
      </c>
      <c r="E154" s="72">
        <f t="shared" si="48"/>
        <v>3533</v>
      </c>
      <c r="F154" s="72">
        <f t="shared" si="48"/>
        <v>0</v>
      </c>
      <c r="G154" s="72">
        <f t="shared" si="48"/>
        <v>3532.78</v>
      </c>
      <c r="H154" s="72">
        <f t="shared" si="48"/>
        <v>3532.78</v>
      </c>
      <c r="I154" s="30"/>
      <c r="J154" s="30"/>
      <c r="K154" s="8"/>
      <c r="L154" s="8"/>
    </row>
    <row r="155" spans="1:12" ht="38.25">
      <c r="A155" s="70" t="s">
        <v>363</v>
      </c>
      <c r="B155" s="68" t="s">
        <v>369</v>
      </c>
      <c r="C155" s="72">
        <f aca="true" t="shared" si="49" ref="C155:H155">C156+C157</f>
        <v>0</v>
      </c>
      <c r="D155" s="72">
        <f t="shared" si="49"/>
        <v>3533</v>
      </c>
      <c r="E155" s="72">
        <f t="shared" si="49"/>
        <v>3533</v>
      </c>
      <c r="F155" s="72">
        <f t="shared" si="49"/>
        <v>0</v>
      </c>
      <c r="G155" s="72">
        <f t="shared" si="49"/>
        <v>3532.78</v>
      </c>
      <c r="H155" s="72">
        <f t="shared" si="49"/>
        <v>3532.78</v>
      </c>
      <c r="I155" s="30"/>
      <c r="J155" s="30"/>
      <c r="K155" s="8"/>
      <c r="L155" s="8"/>
    </row>
    <row r="156" spans="1:12" s="143" customFormat="1" ht="60" customHeight="1">
      <c r="A156" s="139"/>
      <c r="B156" s="144" t="s">
        <v>376</v>
      </c>
      <c r="C156" s="140"/>
      <c r="D156" s="141">
        <v>3108.36</v>
      </c>
      <c r="E156" s="141">
        <v>3108.36</v>
      </c>
      <c r="F156" s="141"/>
      <c r="G156" s="141">
        <v>3108.15</v>
      </c>
      <c r="H156" s="141">
        <v>3108.15</v>
      </c>
      <c r="I156" s="142"/>
      <c r="J156" s="142"/>
      <c r="K156" s="142"/>
      <c r="L156" s="142"/>
    </row>
    <row r="157" spans="1:12" s="143" customFormat="1" ht="27" customHeight="1">
      <c r="A157" s="139"/>
      <c r="B157" s="144" t="s">
        <v>377</v>
      </c>
      <c r="C157" s="140"/>
      <c r="D157" s="141">
        <v>424.64</v>
      </c>
      <c r="E157" s="141">
        <v>424.64</v>
      </c>
      <c r="F157" s="141"/>
      <c r="G157" s="141">
        <v>424.63</v>
      </c>
      <c r="H157" s="141">
        <v>424.63</v>
      </c>
      <c r="I157" s="142"/>
      <c r="J157" s="142"/>
      <c r="K157" s="142"/>
      <c r="L157" s="142"/>
    </row>
    <row r="158" spans="1:12" ht="12.75">
      <c r="A158" s="70">
        <v>68.05</v>
      </c>
      <c r="B158" s="88" t="s">
        <v>321</v>
      </c>
      <c r="C158" s="78">
        <f>+C159</f>
        <v>0</v>
      </c>
      <c r="D158" s="78">
        <f aca="true" t="shared" si="50" ref="D158:H160">+D159</f>
        <v>0</v>
      </c>
      <c r="E158" s="78">
        <f t="shared" si="50"/>
        <v>5643</v>
      </c>
      <c r="F158" s="78">
        <f t="shared" si="50"/>
        <v>0</v>
      </c>
      <c r="G158" s="78">
        <f t="shared" si="50"/>
        <v>1827.5</v>
      </c>
      <c r="H158" s="78">
        <f t="shared" si="50"/>
        <v>1827.5</v>
      </c>
      <c r="I158" s="30"/>
      <c r="J158" s="30"/>
      <c r="K158" s="8"/>
      <c r="L158" s="8"/>
    </row>
    <row r="159" spans="1:12" ht="12.75">
      <c r="A159" s="70" t="s">
        <v>322</v>
      </c>
      <c r="B159" s="88" t="s">
        <v>152</v>
      </c>
      <c r="C159" s="78">
        <f>+C160</f>
        <v>0</v>
      </c>
      <c r="D159" s="78">
        <f t="shared" si="50"/>
        <v>0</v>
      </c>
      <c r="E159" s="78">
        <f t="shared" si="50"/>
        <v>5643</v>
      </c>
      <c r="F159" s="78">
        <f t="shared" si="50"/>
        <v>0</v>
      </c>
      <c r="G159" s="78">
        <f t="shared" si="50"/>
        <v>1827.5</v>
      </c>
      <c r="H159" s="78">
        <f t="shared" si="50"/>
        <v>1827.5</v>
      </c>
      <c r="I159" s="30"/>
      <c r="J159" s="30"/>
      <c r="K159" s="8"/>
      <c r="L159" s="8"/>
    </row>
    <row r="160" spans="1:12" ht="12.75">
      <c r="A160" s="70" t="s">
        <v>323</v>
      </c>
      <c r="B160" s="68" t="s">
        <v>338</v>
      </c>
      <c r="C160" s="78">
        <f>+C161</f>
        <v>0</v>
      </c>
      <c r="D160" s="78">
        <f t="shared" si="50"/>
        <v>0</v>
      </c>
      <c r="E160" s="78">
        <f t="shared" si="50"/>
        <v>5643</v>
      </c>
      <c r="F160" s="78">
        <f t="shared" si="50"/>
        <v>0</v>
      </c>
      <c r="G160" s="78">
        <f t="shared" si="50"/>
        <v>1827.5</v>
      </c>
      <c r="H160" s="78">
        <f t="shared" si="50"/>
        <v>1827.5</v>
      </c>
      <c r="I160" s="30"/>
      <c r="K160" s="8"/>
      <c r="L160" s="8"/>
    </row>
    <row r="161" spans="1:12" ht="12.75">
      <c r="A161" s="80" t="s">
        <v>324</v>
      </c>
      <c r="B161" s="89" t="s">
        <v>325</v>
      </c>
      <c r="C161" s="69">
        <f aca="true" t="shared" si="51" ref="C161:H161">C162</f>
        <v>0</v>
      </c>
      <c r="D161" s="69">
        <f t="shared" si="51"/>
        <v>0</v>
      </c>
      <c r="E161" s="69">
        <f t="shared" si="51"/>
        <v>5643</v>
      </c>
      <c r="F161" s="69">
        <f t="shared" si="51"/>
        <v>0</v>
      </c>
      <c r="G161" s="69">
        <f t="shared" si="51"/>
        <v>1827.5</v>
      </c>
      <c r="H161" s="69">
        <f t="shared" si="51"/>
        <v>1827.5</v>
      </c>
      <c r="I161" s="30"/>
      <c r="K161" s="8"/>
      <c r="L161" s="8"/>
    </row>
    <row r="162" spans="1:12" ht="12.75">
      <c r="A162" s="80" t="s">
        <v>326</v>
      </c>
      <c r="B162" s="89" t="s">
        <v>327</v>
      </c>
      <c r="C162" s="69">
        <f aca="true" t="shared" si="52" ref="C162:H162">C164+C165</f>
        <v>0</v>
      </c>
      <c r="D162" s="69">
        <f t="shared" si="52"/>
        <v>0</v>
      </c>
      <c r="E162" s="69">
        <f t="shared" si="52"/>
        <v>5643</v>
      </c>
      <c r="F162" s="69">
        <f t="shared" si="52"/>
        <v>0</v>
      </c>
      <c r="G162" s="69">
        <f t="shared" si="52"/>
        <v>1827.5</v>
      </c>
      <c r="H162" s="69">
        <f t="shared" si="52"/>
        <v>1827.5</v>
      </c>
      <c r="I162" s="30"/>
      <c r="K162" s="8"/>
      <c r="L162" s="8"/>
    </row>
    <row r="163" spans="1:8" ht="12.75">
      <c r="A163" s="70" t="s">
        <v>328</v>
      </c>
      <c r="B163" s="88" t="s">
        <v>329</v>
      </c>
      <c r="C163" s="69">
        <f aca="true" t="shared" si="53" ref="C163:H163">C164</f>
        <v>0</v>
      </c>
      <c r="D163" s="69">
        <f t="shared" si="53"/>
        <v>0</v>
      </c>
      <c r="E163" s="69">
        <f t="shared" si="53"/>
        <v>3909</v>
      </c>
      <c r="F163" s="69">
        <f t="shared" si="53"/>
        <v>0</v>
      </c>
      <c r="G163" s="69">
        <f t="shared" si="53"/>
        <v>1210.09</v>
      </c>
      <c r="H163" s="69">
        <f t="shared" si="53"/>
        <v>1210.09</v>
      </c>
    </row>
    <row r="164" spans="1:8" ht="12.75">
      <c r="A164" s="80" t="s">
        <v>330</v>
      </c>
      <c r="B164" s="89" t="s">
        <v>331</v>
      </c>
      <c r="C164" s="72"/>
      <c r="D164" s="10"/>
      <c r="E164" s="10">
        <v>3909</v>
      </c>
      <c r="F164" s="10"/>
      <c r="G164" s="7">
        <v>1210.09</v>
      </c>
      <c r="H164" s="7">
        <v>1210.09</v>
      </c>
    </row>
    <row r="165" spans="1:8" ht="12.75">
      <c r="A165" s="80" t="s">
        <v>332</v>
      </c>
      <c r="B165" s="89" t="s">
        <v>333</v>
      </c>
      <c r="C165" s="72"/>
      <c r="D165" s="10"/>
      <c r="E165" s="10">
        <v>1734</v>
      </c>
      <c r="F165" s="10"/>
      <c r="G165" s="7">
        <v>617.41</v>
      </c>
      <c r="H165" s="7">
        <v>617.41</v>
      </c>
    </row>
    <row r="166" spans="1:8" ht="12.75">
      <c r="A166" s="70" t="s">
        <v>334</v>
      </c>
      <c r="B166" s="68" t="s">
        <v>335</v>
      </c>
      <c r="C166" s="69">
        <f aca="true" t="shared" si="54" ref="C166:H166">+C167</f>
        <v>0</v>
      </c>
      <c r="D166" s="69">
        <f t="shared" si="54"/>
        <v>0</v>
      </c>
      <c r="E166" s="69">
        <f t="shared" si="54"/>
        <v>0</v>
      </c>
      <c r="F166" s="69">
        <f t="shared" si="54"/>
        <v>0</v>
      </c>
      <c r="G166" s="69">
        <f t="shared" si="54"/>
        <v>0</v>
      </c>
      <c r="H166" s="69">
        <f t="shared" si="54"/>
        <v>0</v>
      </c>
    </row>
    <row r="167" spans="1:8" ht="12.75">
      <c r="A167" s="80" t="s">
        <v>336</v>
      </c>
      <c r="B167" s="73" t="s">
        <v>337</v>
      </c>
      <c r="C167" s="90"/>
      <c r="D167" s="10"/>
      <c r="E167" s="10"/>
      <c r="F167" s="10"/>
      <c r="G167" s="7"/>
      <c r="H167" s="7"/>
    </row>
    <row r="170" spans="2:4" ht="14.25">
      <c r="B170" s="32" t="s">
        <v>139</v>
      </c>
      <c r="D170" s="32" t="s">
        <v>379</v>
      </c>
    </row>
    <row r="171" spans="2:4" ht="12.75">
      <c r="B171" s="26" t="s">
        <v>378</v>
      </c>
      <c r="D171" s="26" t="s">
        <v>380</v>
      </c>
    </row>
  </sheetData>
  <sheetProtection/>
  <protectedRanges>
    <protectedRange sqref="B3:B4 C2:C4" name="Zonă1_1"/>
    <protectedRange sqref="G130:H130 G64:H64 G100:H108 G57:H61 G74:H78 G84:H87 G50:H52 G128:H128 G110:H113 G118:H119 G28:H33 G35:H38 G42:H47 G90:H94 G96:H98" name="Zonă3"/>
    <protectedRange sqref="B2" name="Zonă1_1_1_1_1_1"/>
  </protectedRanges>
  <printOptions horizontalCentered="1"/>
  <pageMargins left="0.5" right="0.5" top="0.21" bottom="0.18" header="0.17" footer="0.17"/>
  <pageSetup horizontalDpi="600" verticalDpi="6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Livia</cp:lastModifiedBy>
  <cp:lastPrinted>2017-03-01T08:01:35Z</cp:lastPrinted>
  <dcterms:created xsi:type="dcterms:W3CDTF">2015-02-12T11:23:55Z</dcterms:created>
  <dcterms:modified xsi:type="dcterms:W3CDTF">2017-03-13T08:17:32Z</dcterms:modified>
  <cp:category/>
  <cp:version/>
  <cp:contentType/>
  <cp:contentStatus/>
</cp:coreProperties>
</file>